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25" windowHeight="12345" activeTab="0"/>
  </bookViews>
  <sheets>
    <sheet name="List1" sheetId="1" r:id="rId1"/>
    <sheet name="ZŠ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<sst xmlns="http://schemas.openxmlformats.org/spreadsheetml/2006/main" count="354" uniqueCount="124">
  <si>
    <t>Bežné príjmy</t>
  </si>
  <si>
    <t>Kapitálové príjmy</t>
  </si>
  <si>
    <t>Finančné príjmy</t>
  </si>
  <si>
    <t xml:space="preserve">Príjmy spolu </t>
  </si>
  <si>
    <t xml:space="preserve">Výdavky spolu </t>
  </si>
  <si>
    <t>Hospodárenie obce</t>
  </si>
  <si>
    <t>100 - daňové príjmy</t>
  </si>
  <si>
    <t>200 - nedaňové príjmy</t>
  </si>
  <si>
    <t xml:space="preserve"> </t>
  </si>
  <si>
    <t>300 - granty a transfery</t>
  </si>
  <si>
    <t>200 - kapitálové príjmy</t>
  </si>
  <si>
    <t>500 - prijaté úvery, pôžičky</t>
  </si>
  <si>
    <t>600 -Bežné výdavky</t>
  </si>
  <si>
    <t>700 -Kapitálové výdavky</t>
  </si>
  <si>
    <t>Výkonné a zákonodarné orgány</t>
  </si>
  <si>
    <t>01.1.1.</t>
  </si>
  <si>
    <t>610 Mzdy, platy, služobné príjmy</t>
  </si>
  <si>
    <t>630 Tovary a služby</t>
  </si>
  <si>
    <t>640 Bežné transfery</t>
  </si>
  <si>
    <t>Finančné a rozpočtové záležitosti</t>
  </si>
  <si>
    <t>Iné všeobecné služby - matrika</t>
  </si>
  <si>
    <t>01.3.3.</t>
  </si>
  <si>
    <t>Všeobecné služby inde neklasifik.</t>
  </si>
  <si>
    <t>01.6.0.  Voľby</t>
  </si>
  <si>
    <t>620 Poistné a príspevok do poisťovní</t>
  </si>
  <si>
    <t>Ochrana pred požiarmi</t>
  </si>
  <si>
    <t>03.2.0.</t>
  </si>
  <si>
    <t>Poľnohospodárstvo - ochrana proti</t>
  </si>
  <si>
    <t>záplavám, veterinárna prevencia</t>
  </si>
  <si>
    <t>04.2.1.</t>
  </si>
  <si>
    <t>Cestná doprava</t>
  </si>
  <si>
    <t>04.5.1.</t>
  </si>
  <si>
    <t>Nakladanie s odpadmi</t>
  </si>
  <si>
    <t>05.1.0.</t>
  </si>
  <si>
    <t>Nakladanie s odpadovými vodami</t>
  </si>
  <si>
    <t>05.2.0.</t>
  </si>
  <si>
    <t>Rozvoj obcí</t>
  </si>
  <si>
    <t>06.2.0.</t>
  </si>
  <si>
    <t>Zásobovanie vodou</t>
  </si>
  <si>
    <t>06.3.0.</t>
  </si>
  <si>
    <t>Verejné osvetlenie</t>
  </si>
  <si>
    <t>06.4.0.</t>
  </si>
  <si>
    <t>Bývanie a občianska vybavenosť</t>
  </si>
  <si>
    <t>06.6.0. obecný byt</t>
  </si>
  <si>
    <t>Rekreačné a športové služby</t>
  </si>
  <si>
    <t xml:space="preserve">08.1.0. </t>
  </si>
  <si>
    <t>Kultúrne služby</t>
  </si>
  <si>
    <t>08.2.0. Kultúrny dom a knižnica</t>
  </si>
  <si>
    <t>Vysielacie a vydavateľské služby</t>
  </si>
  <si>
    <t>630  Tovary a služby</t>
  </si>
  <si>
    <t>Náboženské a iné spoločenské služby</t>
  </si>
  <si>
    <t>08.4.0. DS, členstvo v organizáciach</t>
  </si>
  <si>
    <t>Rekreácia, kultúra a náboženstvo</t>
  </si>
  <si>
    <t>inde neklasifikované</t>
  </si>
  <si>
    <t>08.6.0. Občianske obrady</t>
  </si>
  <si>
    <t>Predprimárne vzdelávanie - MŠ</t>
  </si>
  <si>
    <t>09.1.1.1.</t>
  </si>
  <si>
    <t>Primárne vzdelávanie ZŠ 1.-4. ročník</t>
  </si>
  <si>
    <t>09.1.2.1.</t>
  </si>
  <si>
    <t>Nižšie sekundárne vzdelávanie</t>
  </si>
  <si>
    <t>09.2.1.1. ZŠ II. stupeň</t>
  </si>
  <si>
    <t>Vzdeláv. nedefinované podľa úrovne</t>
  </si>
  <si>
    <t>09.5.0. Školský klub</t>
  </si>
  <si>
    <t>Vedľajšie služby v školstve</t>
  </si>
  <si>
    <t>v rámci nižšieho sekundárneho vzd.</t>
  </si>
  <si>
    <t>09.6.0.3 Školská jedáleň pre II. st. ZŠ</t>
  </si>
  <si>
    <t>Staroba - Klub dôchodcov</t>
  </si>
  <si>
    <t>10.2.0.</t>
  </si>
  <si>
    <t>Sociálna pomoc občanom v hmotnej</t>
  </si>
  <si>
    <t>núdzi, 10.7.0.</t>
  </si>
  <si>
    <t>Bežné výdavky</t>
  </si>
  <si>
    <t>Kapitálové výdavky</t>
  </si>
  <si>
    <t>716 Prípravná  a projekt. dokumentácia</t>
  </si>
  <si>
    <t>717 Realizácia stavieb a ich techn. Zhod.</t>
  </si>
  <si>
    <t>711 Nákup pozemkov a nehm. aktív</t>
  </si>
  <si>
    <t>Školská jedáleň</t>
  </si>
  <si>
    <t>713 Nákup strojov, zariadení, prístrojov</t>
  </si>
  <si>
    <t>Výhľad</t>
  </si>
  <si>
    <t xml:space="preserve">Výhľad </t>
  </si>
  <si>
    <t>08.3.0. miestny rozhlas a noviny</t>
  </si>
  <si>
    <t>400 - príjmy z transakcií s finančnými aktívami a pasívami</t>
  </si>
  <si>
    <t>640 Transfery jednotlivcovi</t>
  </si>
  <si>
    <t>713 Nákup prev. Strojov, zariadení</t>
  </si>
  <si>
    <t>713 Nákup zariadení, techniky a náradia</t>
  </si>
  <si>
    <t>716 Prípravná a projektová dokumentácia</t>
  </si>
  <si>
    <t>717 Realizácia stavieb a ich techn. Zhodn.</t>
  </si>
  <si>
    <t>717  Realizácia stavieb a ich techn. Zhodn</t>
  </si>
  <si>
    <t xml:space="preserve">Skutočnosť </t>
  </si>
  <si>
    <t>Rozpočet</t>
  </si>
  <si>
    <t xml:space="preserve">Očakávaná skut. </t>
  </si>
  <si>
    <t xml:space="preserve">Návrh </t>
  </si>
  <si>
    <t>640 Bežný transfer</t>
  </si>
  <si>
    <t>10.4.0.</t>
  </si>
  <si>
    <t>03.6.0.</t>
  </si>
  <si>
    <t>713 špeciálne stroje- kamerový systém</t>
  </si>
  <si>
    <t>713 Stroje, prístroje - cvičiace prvky</t>
  </si>
  <si>
    <t>na rok 2022</t>
  </si>
  <si>
    <t>Skutočnosť</t>
  </si>
  <si>
    <t>712 Nákup budov, objektov alebo ich častí</t>
  </si>
  <si>
    <t>713 Nákup prevádzkových strojov, prístr.</t>
  </si>
  <si>
    <t>717 Realizácia nových stavieb</t>
  </si>
  <si>
    <t>714 Nákup nákladných vozidiel, traktorov</t>
  </si>
  <si>
    <t>Vysielacie a vydaveteľské služby</t>
  </si>
  <si>
    <t>08.3.0. Rozhlas</t>
  </si>
  <si>
    <t>713 Nákup prevádzkových strojov</t>
  </si>
  <si>
    <t>717 Prístavby, nadstavby, stavebné úp.</t>
  </si>
  <si>
    <t xml:space="preserve">09.6.0.1. </t>
  </si>
  <si>
    <t>Rodina a deti</t>
  </si>
  <si>
    <t>Rozpočet na rok 2020 s výhľadom na roky 2021 a 2022</t>
  </si>
  <si>
    <t xml:space="preserve">Očakávaná </t>
  </si>
  <si>
    <t>skutočnosť</t>
  </si>
  <si>
    <t>Návrh</t>
  </si>
  <si>
    <t>na rok 2023</t>
  </si>
  <si>
    <t>712 Rekonštrukcia a modernizácia</t>
  </si>
  <si>
    <t>722 Transfery</t>
  </si>
  <si>
    <t>na rok 2024</t>
  </si>
  <si>
    <t>0.1.3.2</t>
  </si>
  <si>
    <t>0.1.1.2.</t>
  </si>
  <si>
    <t>630 Tovary aslužby</t>
  </si>
  <si>
    <t>SODB</t>
  </si>
  <si>
    <t>0.3.6.0</t>
  </si>
  <si>
    <t>Návrh rozpočtu zverejnený dňa 2.12.2021</t>
  </si>
  <si>
    <t xml:space="preserve">            Rozpočet  obce Malá Ida na rok 2022 s výhľadom na roky 2023 a 2024</t>
  </si>
  <si>
    <t>Rozpočet schválený dňa 20.12.2021 uznesením č. 86/2021</t>
  </si>
</sst>
</file>

<file path=xl/styles.xml><?xml version="1.0" encoding="utf-8"?>
<styleSheet xmlns="http://schemas.openxmlformats.org/spreadsheetml/2006/main">
  <numFmts count="3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#,##0\ &quot;Sk&quot;;\-#,##0\ &quot;Sk&quot;"/>
    <numFmt numFmtId="179" formatCode="#,##0\ &quot;Sk&quot;;[Red]\-#,##0\ &quot;Sk&quot;"/>
    <numFmt numFmtId="180" formatCode="#,##0.00\ &quot;Sk&quot;;\-#,##0.00\ &quot;Sk&quot;"/>
    <numFmt numFmtId="181" formatCode="#,##0.00\ &quot;Sk&quot;;[Red]\-#,##0.00\ &quot;Sk&quot;"/>
    <numFmt numFmtId="182" formatCode="_-* #,##0\ &quot;Sk&quot;_-;\-* #,##0\ &quot;Sk&quot;_-;_-* &quot;-&quot;\ &quot;Sk&quot;_-;_-@_-"/>
    <numFmt numFmtId="183" formatCode="_-* #,##0\ _S_k_-;\-* #,##0\ _S_k_-;_-* &quot;-&quot;\ _S_k_-;_-@_-"/>
    <numFmt numFmtId="184" formatCode="_-* #,##0.00\ &quot;Sk&quot;_-;\-* #,##0.00\ &quot;Sk&quot;_-;_-* &quot;-&quot;??\ &quot;Sk&quot;_-;_-@_-"/>
    <numFmt numFmtId="185" formatCode="_-* #,##0.00\ _S_k_-;\-* #,##0.00\ _S_k_-;_-* &quot;-&quot;??\ _S_k_-;_-@_-"/>
    <numFmt numFmtId="186" formatCode="_-* #,##0\ _€_-;\-* #,##0\ _€_-;_-* &quot;-&quot;\ _€_-;_-@_-"/>
    <numFmt numFmtId="187" formatCode="_-* #,##0.00\ _€_-;\-* #,##0.00\ _€_-;_-* &quot;-&quot;??\ _€_-;_-@_-"/>
    <numFmt numFmtId="188" formatCode="[$-41B]d\.\ mmmm\ yyyy"/>
    <numFmt numFmtId="189" formatCode="\P\r\a\vd\a;&quot;Pravda&quot;;&quot;Nepravda&quot;"/>
    <numFmt numFmtId="190" formatCode="[$€-2]\ #\ ##,000_);[Red]\([$¥€-2]\ #\ ##,000\)"/>
    <numFmt numFmtId="191" formatCode="[$-41B]dddd\ 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33" borderId="13" xfId="0" applyNumberFormat="1" applyFill="1" applyBorder="1" applyAlignment="1">
      <alignment/>
    </xf>
    <xf numFmtId="4" fontId="32" fillId="0" borderId="14" xfId="0" applyNumberFormat="1" applyFont="1" applyBorder="1" applyAlignment="1">
      <alignment/>
    </xf>
    <xf numFmtId="4" fontId="32" fillId="0" borderId="10" xfId="0" applyNumberFormat="1" applyFont="1" applyBorder="1" applyAlignment="1">
      <alignment/>
    </xf>
    <xf numFmtId="4" fontId="32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Border="1" applyAlignment="1">
      <alignment wrapText="1"/>
    </xf>
    <xf numFmtId="4" fontId="0" fillId="0" borderId="13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0" borderId="15" xfId="0" applyBorder="1" applyAlignment="1">
      <alignment horizontal="left"/>
    </xf>
    <xf numFmtId="0" fontId="32" fillId="34" borderId="10" xfId="0" applyFont="1" applyFill="1" applyBorder="1" applyAlignment="1">
      <alignment/>
    </xf>
    <xf numFmtId="14" fontId="32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4" fontId="33" fillId="34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19" fillId="34" borderId="13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0" borderId="10" xfId="0" applyFont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2" fillId="35" borderId="10" xfId="0" applyFont="1" applyFill="1" applyBorder="1" applyAlignment="1">
      <alignment/>
    </xf>
    <xf numFmtId="4" fontId="32" fillId="35" borderId="13" xfId="0" applyNumberFormat="1" applyFont="1" applyFill="1" applyBorder="1" applyAlignment="1">
      <alignment/>
    </xf>
    <xf numFmtId="4" fontId="32" fillId="35" borderId="10" xfId="0" applyNumberFormat="1" applyFont="1" applyFill="1" applyBorder="1" applyAlignment="1">
      <alignment/>
    </xf>
    <xf numFmtId="2" fontId="32" fillId="35" borderId="10" xfId="0" applyNumberFormat="1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4" fontId="41" fillId="0" borderId="13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4" fontId="33" fillId="34" borderId="10" xfId="0" applyNumberFormat="1" applyFont="1" applyFill="1" applyBorder="1" applyAlignment="1">
      <alignment/>
    </xf>
    <xf numFmtId="14" fontId="0" fillId="34" borderId="10" xfId="0" applyNumberFormat="1" applyFill="1" applyBorder="1" applyAlignment="1">
      <alignment/>
    </xf>
    <xf numFmtId="0" fontId="32" fillId="35" borderId="11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/>
    </xf>
    <xf numFmtId="2" fontId="32" fillId="0" borderId="10" xfId="0" applyNumberFormat="1" applyFont="1" applyBorder="1" applyAlignment="1">
      <alignment/>
    </xf>
    <xf numFmtId="4" fontId="19" fillId="34" borderId="10" xfId="0" applyNumberFormat="1" applyFont="1" applyFill="1" applyBorder="1" applyAlignment="1">
      <alignment/>
    </xf>
    <xf numFmtId="2" fontId="33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32" fillId="34" borderId="14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32" fillId="34" borderId="12" xfId="0" applyFont="1" applyFill="1" applyBorder="1" applyAlignment="1">
      <alignment horizontal="center"/>
    </xf>
    <xf numFmtId="0" fontId="32" fillId="34" borderId="16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34" borderId="0" xfId="0" applyNumberFormat="1" applyFont="1" applyFill="1" applyBorder="1" applyAlignment="1">
      <alignment/>
    </xf>
    <xf numFmtId="2" fontId="0" fillId="0" borderId="10" xfId="0" applyNumberFormat="1" applyBorder="1" applyAlignment="1">
      <alignment wrapText="1"/>
    </xf>
    <xf numFmtId="0" fontId="0" fillId="34" borderId="10" xfId="0" applyFont="1" applyFill="1" applyBorder="1" applyAlignment="1">
      <alignment horizontal="left"/>
    </xf>
    <xf numFmtId="4" fontId="19" fillId="34" borderId="17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2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34" borderId="0" xfId="0" applyFill="1" applyBorder="1" applyAlignment="1">
      <alignment/>
    </xf>
    <xf numFmtId="0" fontId="32" fillId="34" borderId="12" xfId="0" applyFont="1" applyFill="1" applyBorder="1" applyAlignment="1">
      <alignment/>
    </xf>
    <xf numFmtId="4" fontId="0" fillId="34" borderId="18" xfId="0" applyNumberFormat="1" applyFill="1" applyBorder="1" applyAlignment="1">
      <alignment/>
    </xf>
    <xf numFmtId="4" fontId="19" fillId="0" borderId="14" xfId="0" applyNumberFormat="1" applyFont="1" applyBorder="1" applyAlignment="1">
      <alignment/>
    </xf>
    <xf numFmtId="4" fontId="32" fillId="34" borderId="13" xfId="0" applyNumberFormat="1" applyFont="1" applyFill="1" applyBorder="1" applyAlignment="1">
      <alignment/>
    </xf>
    <xf numFmtId="4" fontId="22" fillId="34" borderId="10" xfId="0" applyNumberFormat="1" applyFont="1" applyFill="1" applyBorder="1" applyAlignment="1">
      <alignment/>
    </xf>
    <xf numFmtId="4" fontId="22" fillId="34" borderId="13" xfId="0" applyNumberFormat="1" applyFont="1" applyFill="1" applyBorder="1" applyAlignment="1">
      <alignment/>
    </xf>
    <xf numFmtId="2" fontId="22" fillId="0" borderId="10" xfId="0" applyNumberFormat="1" applyFont="1" applyBorder="1" applyAlignment="1">
      <alignment/>
    </xf>
    <xf numFmtId="4" fontId="22" fillId="34" borderId="19" xfId="0" applyNumberFormat="1" applyFont="1" applyFill="1" applyBorder="1" applyAlignment="1">
      <alignment/>
    </xf>
    <xf numFmtId="4" fontId="32" fillId="34" borderId="18" xfId="0" applyNumberFormat="1" applyFont="1" applyFill="1" applyBorder="1" applyAlignment="1">
      <alignment/>
    </xf>
    <xf numFmtId="2" fontId="32" fillId="34" borderId="10" xfId="0" applyNumberFormat="1" applyFont="1" applyFill="1" applyBorder="1" applyAlignment="1">
      <alignment horizontal="right"/>
    </xf>
    <xf numFmtId="0" fontId="22" fillId="34" borderId="10" xfId="0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2" fontId="0" fillId="34" borderId="16" xfId="0" applyNumberFormat="1" applyFont="1" applyFill="1" applyBorder="1" applyAlignment="1">
      <alignment horizontal="right"/>
    </xf>
    <xf numFmtId="2" fontId="0" fillId="34" borderId="14" xfId="0" applyNumberFormat="1" applyFont="1" applyFill="1" applyBorder="1" applyAlignment="1">
      <alignment horizontal="right"/>
    </xf>
    <xf numFmtId="2" fontId="0" fillId="34" borderId="12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Alignment="1">
      <alignment/>
    </xf>
    <xf numFmtId="0" fontId="32" fillId="35" borderId="17" xfId="0" applyFont="1" applyFill="1" applyBorder="1" applyAlignment="1">
      <alignment horizontal="center"/>
    </xf>
    <xf numFmtId="0" fontId="32" fillId="35" borderId="11" xfId="0" applyFont="1" applyFill="1" applyBorder="1" applyAlignment="1">
      <alignment horizontal="center"/>
    </xf>
    <xf numFmtId="0" fontId="32" fillId="35" borderId="16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19" fillId="34" borderId="13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" fontId="22" fillId="34" borderId="13" xfId="0" applyNumberFormat="1" applyFont="1" applyFill="1" applyBorder="1" applyAlignment="1">
      <alignment/>
    </xf>
    <xf numFmtId="0" fontId="32" fillId="34" borderId="10" xfId="0" applyFont="1" applyFill="1" applyBorder="1" applyAlignment="1">
      <alignment/>
    </xf>
    <xf numFmtId="4" fontId="32" fillId="34" borderId="10" xfId="0" applyNumberFormat="1" applyFont="1" applyFill="1" applyBorder="1" applyAlignment="1">
      <alignment/>
    </xf>
    <xf numFmtId="4" fontId="32" fillId="34" borderId="13" xfId="0" applyNumberFormat="1" applyFont="1" applyFill="1" applyBorder="1" applyAlignment="1">
      <alignment/>
    </xf>
    <xf numFmtId="2" fontId="32" fillId="0" borderId="10" xfId="0" applyNumberFormat="1" applyFont="1" applyBorder="1" applyAlignment="1">
      <alignment/>
    </xf>
    <xf numFmtId="0" fontId="32" fillId="34" borderId="10" xfId="0" applyFont="1" applyFill="1" applyBorder="1" applyAlignment="1">
      <alignment horizontal="center"/>
    </xf>
    <xf numFmtId="0" fontId="32" fillId="34" borderId="12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0" fontId="32" fillId="34" borderId="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4" fontId="32" fillId="0" borderId="0" xfId="0" applyNumberFormat="1" applyFont="1" applyBorder="1" applyAlignment="1">
      <alignment/>
    </xf>
    <xf numFmtId="2" fontId="32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2" fontId="32" fillId="34" borderId="18" xfId="0" applyNumberFormat="1" applyFont="1" applyFill="1" applyBorder="1" applyAlignment="1">
      <alignment horizontal="right"/>
    </xf>
    <xf numFmtId="2" fontId="32" fillId="34" borderId="13" xfId="0" applyNumberFormat="1" applyFont="1" applyFill="1" applyBorder="1" applyAlignment="1">
      <alignment horizontal="right"/>
    </xf>
    <xf numFmtId="4" fontId="22" fillId="34" borderId="18" xfId="0" applyNumberFormat="1" applyFont="1" applyFill="1" applyBorder="1" applyAlignment="1">
      <alignment/>
    </xf>
    <xf numFmtId="0" fontId="40" fillId="0" borderId="0" xfId="0" applyFont="1" applyAlignment="1">
      <alignment/>
    </xf>
    <xf numFmtId="2" fontId="0" fillId="0" borderId="2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0"/>
  <sheetViews>
    <sheetView tabSelected="1" view="pageLayout" workbookViewId="0" topLeftCell="A259">
      <selection activeCell="A278" sqref="A278"/>
    </sheetView>
  </sheetViews>
  <sheetFormatPr defaultColWidth="8.8515625" defaultRowHeight="15"/>
  <cols>
    <col min="1" max="1" width="34.8515625" style="0" customWidth="1"/>
    <col min="2" max="2" width="13.421875" style="0" customWidth="1"/>
    <col min="3" max="3" width="12.8515625" style="0" customWidth="1"/>
    <col min="4" max="5" width="12.8515625" style="96" customWidth="1"/>
    <col min="6" max="6" width="14.00390625" style="0" customWidth="1"/>
    <col min="7" max="7" width="15.140625" style="0" customWidth="1"/>
    <col min="8" max="8" width="15.140625" style="96" customWidth="1"/>
  </cols>
  <sheetData>
    <row r="1" spans="1:5" ht="15">
      <c r="A1" s="27"/>
      <c r="B1" s="27"/>
      <c r="C1" s="27"/>
      <c r="D1" s="27"/>
      <c r="E1" s="27"/>
    </row>
    <row r="2" spans="1:8" ht="18.75">
      <c r="A2" s="127" t="s">
        <v>122</v>
      </c>
      <c r="B2" s="128"/>
      <c r="C2" s="129"/>
      <c r="D2" s="129"/>
      <c r="E2" s="129"/>
      <c r="F2" s="129"/>
      <c r="G2" s="129"/>
      <c r="H2"/>
    </row>
    <row r="3" spans="1:5" ht="15">
      <c r="A3" s="27"/>
      <c r="B3" s="27"/>
      <c r="C3" s="27"/>
      <c r="D3" s="27"/>
      <c r="E3" s="27"/>
    </row>
    <row r="4" ht="15">
      <c r="A4" s="27"/>
    </row>
    <row r="5" spans="1:8" ht="15">
      <c r="A5" s="2"/>
      <c r="B5" s="55" t="s">
        <v>97</v>
      </c>
      <c r="C5" s="55" t="s">
        <v>97</v>
      </c>
      <c r="D5" s="98" t="s">
        <v>88</v>
      </c>
      <c r="E5" s="98" t="s">
        <v>109</v>
      </c>
      <c r="F5" s="55" t="s">
        <v>111</v>
      </c>
      <c r="G5" s="55" t="s">
        <v>77</v>
      </c>
      <c r="H5" s="98" t="s">
        <v>77</v>
      </c>
    </row>
    <row r="6" spans="1:8" ht="15">
      <c r="A6" s="3"/>
      <c r="B6" s="56">
        <v>2019</v>
      </c>
      <c r="C6" s="56">
        <v>2020</v>
      </c>
      <c r="D6" s="100">
        <v>2021</v>
      </c>
      <c r="E6" s="100" t="s">
        <v>110</v>
      </c>
      <c r="F6" s="56" t="s">
        <v>96</v>
      </c>
      <c r="G6" s="56" t="s">
        <v>112</v>
      </c>
      <c r="H6" s="100" t="s">
        <v>115</v>
      </c>
    </row>
    <row r="7" spans="1:8" ht="18.75">
      <c r="A7" s="39" t="s">
        <v>0</v>
      </c>
      <c r="B7" s="8">
        <v>1621603.5</v>
      </c>
      <c r="C7" s="8">
        <f>C8+C9+C10</f>
        <v>1709363.29</v>
      </c>
      <c r="D7" s="8">
        <f>D8+D9+D10</f>
        <v>1689806</v>
      </c>
      <c r="E7" s="8">
        <v>1689806</v>
      </c>
      <c r="F7" s="109">
        <f>F8+F9+F10</f>
        <v>1841396</v>
      </c>
      <c r="G7" s="57">
        <f>G8+G9+G10</f>
        <v>1891171</v>
      </c>
      <c r="H7" s="109">
        <f>H8+H9+H10</f>
        <v>1988371</v>
      </c>
    </row>
    <row r="8" spans="1:8" ht="15">
      <c r="A8" s="3" t="s">
        <v>6</v>
      </c>
      <c r="B8" s="29">
        <v>759225.96</v>
      </c>
      <c r="C8" s="29">
        <v>813747.83</v>
      </c>
      <c r="D8" s="29">
        <v>849330</v>
      </c>
      <c r="E8" s="29">
        <v>849330</v>
      </c>
      <c r="F8" s="28">
        <v>935230</v>
      </c>
      <c r="G8" s="28">
        <v>976030</v>
      </c>
      <c r="H8" s="28">
        <v>1012630</v>
      </c>
    </row>
    <row r="9" spans="1:15" ht="15">
      <c r="A9" s="3" t="s">
        <v>7</v>
      </c>
      <c r="B9" s="78">
        <v>109049.62</v>
      </c>
      <c r="C9" s="78">
        <v>92965.87</v>
      </c>
      <c r="D9" s="78">
        <v>88206</v>
      </c>
      <c r="E9" s="78">
        <v>88206</v>
      </c>
      <c r="F9" s="87">
        <v>84036</v>
      </c>
      <c r="G9" s="87">
        <v>84141</v>
      </c>
      <c r="H9" s="87">
        <v>84741</v>
      </c>
      <c r="I9" s="36"/>
      <c r="J9" s="36"/>
      <c r="K9" s="36"/>
      <c r="L9" s="36"/>
      <c r="M9" s="36"/>
      <c r="N9" s="36"/>
      <c r="O9" s="36"/>
    </row>
    <row r="10" spans="1:15" ht="15">
      <c r="A10" s="3" t="s">
        <v>9</v>
      </c>
      <c r="B10" s="78">
        <v>753327.92</v>
      </c>
      <c r="C10" s="78">
        <v>802649.59</v>
      </c>
      <c r="D10" s="78">
        <v>752270</v>
      </c>
      <c r="E10" s="78">
        <v>820938</v>
      </c>
      <c r="F10" s="87">
        <v>822130</v>
      </c>
      <c r="G10" s="87">
        <v>831000</v>
      </c>
      <c r="H10" s="87">
        <v>891000</v>
      </c>
      <c r="I10" s="36"/>
      <c r="J10" s="36"/>
      <c r="K10" s="36"/>
      <c r="L10" s="36"/>
      <c r="M10" s="36"/>
      <c r="N10" s="36"/>
      <c r="O10" s="36"/>
    </row>
    <row r="11" spans="1:8" ht="18.75">
      <c r="A11" s="40" t="s">
        <v>1</v>
      </c>
      <c r="B11" s="10">
        <v>201700.68</v>
      </c>
      <c r="C11" s="10">
        <v>24696.06</v>
      </c>
      <c r="D11" s="10">
        <v>0</v>
      </c>
      <c r="E11" s="10">
        <v>200000</v>
      </c>
      <c r="F11" s="31">
        <v>0</v>
      </c>
      <c r="G11" s="31">
        <v>0</v>
      </c>
      <c r="H11" s="31">
        <v>0</v>
      </c>
    </row>
    <row r="12" spans="1:8" ht="15">
      <c r="A12" s="11" t="s">
        <v>10</v>
      </c>
      <c r="B12" s="29">
        <v>0</v>
      </c>
      <c r="C12" s="29">
        <v>0</v>
      </c>
      <c r="D12" s="29">
        <v>0</v>
      </c>
      <c r="E12" s="29">
        <v>0</v>
      </c>
      <c r="F12" s="28">
        <v>0</v>
      </c>
      <c r="G12" s="28">
        <v>0</v>
      </c>
      <c r="H12" s="28">
        <v>0</v>
      </c>
    </row>
    <row r="13" spans="1:8" ht="15">
      <c r="A13" s="3" t="s">
        <v>9</v>
      </c>
      <c r="B13" s="29">
        <v>201700.68</v>
      </c>
      <c r="C13" s="29">
        <v>24696.06</v>
      </c>
      <c r="D13" s="29">
        <v>0</v>
      </c>
      <c r="E13" s="29">
        <v>200000</v>
      </c>
      <c r="F13" s="28">
        <v>0</v>
      </c>
      <c r="G13" s="28">
        <v>0</v>
      </c>
      <c r="H13" s="28">
        <v>0</v>
      </c>
    </row>
    <row r="14" spans="1:8" ht="18.75">
      <c r="A14" s="40" t="s">
        <v>2</v>
      </c>
      <c r="B14" s="10">
        <v>26028.32</v>
      </c>
      <c r="C14" s="10">
        <v>139374.54</v>
      </c>
      <c r="D14" s="10">
        <v>311800</v>
      </c>
      <c r="E14" s="10">
        <v>390265</v>
      </c>
      <c r="F14" s="31">
        <f>F15+F16</f>
        <v>157532</v>
      </c>
      <c r="G14" s="31">
        <v>0</v>
      </c>
      <c r="H14" s="31">
        <v>0</v>
      </c>
    </row>
    <row r="15" spans="1:8" s="16" customFormat="1" ht="34.5" customHeight="1">
      <c r="A15" s="14" t="s">
        <v>80</v>
      </c>
      <c r="B15" s="15">
        <v>26028.32</v>
      </c>
      <c r="C15" s="15">
        <v>139374.54</v>
      </c>
      <c r="D15" s="15">
        <v>311800</v>
      </c>
      <c r="E15" s="15">
        <v>390265</v>
      </c>
      <c r="F15" s="68">
        <v>157532</v>
      </c>
      <c r="G15" s="68">
        <v>0</v>
      </c>
      <c r="H15" s="68">
        <v>0</v>
      </c>
    </row>
    <row r="16" spans="1:8" ht="15">
      <c r="A16" s="1" t="s">
        <v>11</v>
      </c>
      <c r="B16" s="13">
        <v>0</v>
      </c>
      <c r="C16" s="13">
        <v>0</v>
      </c>
      <c r="D16" s="13">
        <v>0</v>
      </c>
      <c r="E16" s="13">
        <v>0</v>
      </c>
      <c r="F16" s="33">
        <v>0</v>
      </c>
      <c r="G16" s="33">
        <v>0</v>
      </c>
      <c r="H16" s="33">
        <v>0</v>
      </c>
    </row>
    <row r="17" spans="1:8" ht="15.75">
      <c r="A17" s="48" t="s">
        <v>3</v>
      </c>
      <c r="B17" s="45">
        <f aca="true" t="shared" si="0" ref="B17:H17">B7+B11+B14</f>
        <v>1849332.5</v>
      </c>
      <c r="C17" s="45">
        <f t="shared" si="0"/>
        <v>1873433.8900000001</v>
      </c>
      <c r="D17" s="45">
        <f t="shared" si="0"/>
        <v>2001606</v>
      </c>
      <c r="E17" s="45">
        <f>E7+E11+E14</f>
        <v>2280071</v>
      </c>
      <c r="F17" s="47">
        <f t="shared" si="0"/>
        <v>1998928</v>
      </c>
      <c r="G17" s="47">
        <f t="shared" si="0"/>
        <v>1891171</v>
      </c>
      <c r="H17" s="47">
        <f t="shared" si="0"/>
        <v>1988371</v>
      </c>
    </row>
    <row r="18" spans="1:8" ht="15">
      <c r="A18" s="17"/>
      <c r="B18" s="19"/>
      <c r="C18" s="19"/>
      <c r="D18" s="102"/>
      <c r="E18" s="102"/>
      <c r="F18" s="37"/>
      <c r="G18" s="37"/>
      <c r="H18" s="37"/>
    </row>
    <row r="19" spans="1:8" ht="18.75">
      <c r="A19" s="38" t="s">
        <v>70</v>
      </c>
      <c r="B19" s="98" t="s">
        <v>97</v>
      </c>
      <c r="C19" s="98" t="s">
        <v>97</v>
      </c>
      <c r="D19" s="98" t="s">
        <v>88</v>
      </c>
      <c r="E19" s="98" t="s">
        <v>109</v>
      </c>
      <c r="F19" s="98" t="s">
        <v>111</v>
      </c>
      <c r="G19" s="98" t="s">
        <v>77</v>
      </c>
      <c r="H19" s="98" t="s">
        <v>77</v>
      </c>
    </row>
    <row r="20" spans="1:8" ht="15">
      <c r="A20" s="21" t="s">
        <v>14</v>
      </c>
      <c r="B20" s="100">
        <v>2019</v>
      </c>
      <c r="C20" s="100">
        <v>2020</v>
      </c>
      <c r="D20" s="100">
        <v>2021</v>
      </c>
      <c r="E20" s="100" t="s">
        <v>110</v>
      </c>
      <c r="F20" s="100" t="s">
        <v>96</v>
      </c>
      <c r="G20" s="100" t="s">
        <v>112</v>
      </c>
      <c r="H20" s="100" t="s">
        <v>115</v>
      </c>
    </row>
    <row r="21" spans="1:8" ht="15">
      <c r="A21" s="22" t="s">
        <v>15</v>
      </c>
      <c r="B21" s="19"/>
      <c r="C21" s="19"/>
      <c r="D21" s="102"/>
      <c r="E21" s="102"/>
      <c r="F21" s="1"/>
      <c r="G21" s="1"/>
      <c r="H21" s="1"/>
    </row>
    <row r="22" spans="1:8" ht="15">
      <c r="A22" s="23" t="s">
        <v>16</v>
      </c>
      <c r="B22" s="19">
        <v>120459.81</v>
      </c>
      <c r="C22" s="19">
        <v>133492.95</v>
      </c>
      <c r="D22" s="102">
        <v>160440</v>
      </c>
      <c r="E22" s="102">
        <v>160440</v>
      </c>
      <c r="F22" s="18">
        <v>214011</v>
      </c>
      <c r="G22" s="18">
        <v>209440</v>
      </c>
      <c r="H22" s="101">
        <v>212440</v>
      </c>
    </row>
    <row r="23" spans="1:8" ht="15">
      <c r="A23" s="20" t="s">
        <v>24</v>
      </c>
      <c r="B23" s="19">
        <v>44907.35</v>
      </c>
      <c r="C23" s="19">
        <v>51327.65</v>
      </c>
      <c r="D23" s="102">
        <v>55493</v>
      </c>
      <c r="E23" s="102">
        <v>55493</v>
      </c>
      <c r="F23" s="18">
        <v>75562</v>
      </c>
      <c r="G23" s="18">
        <v>72433</v>
      </c>
      <c r="H23" s="101">
        <v>72833</v>
      </c>
    </row>
    <row r="24" spans="1:8" ht="15">
      <c r="A24" s="17" t="s">
        <v>17</v>
      </c>
      <c r="B24" s="19">
        <v>57336.41</v>
      </c>
      <c r="C24" s="19">
        <v>65158.17</v>
      </c>
      <c r="D24" s="102">
        <v>62252</v>
      </c>
      <c r="E24" s="102">
        <v>62252</v>
      </c>
      <c r="F24" s="18">
        <v>73332</v>
      </c>
      <c r="G24" s="18">
        <v>66495</v>
      </c>
      <c r="H24" s="101">
        <v>68055</v>
      </c>
    </row>
    <row r="25" spans="1:8" ht="15">
      <c r="A25" s="17" t="s">
        <v>18</v>
      </c>
      <c r="B25" s="19">
        <v>6164.65</v>
      </c>
      <c r="C25" s="19">
        <v>5487.3</v>
      </c>
      <c r="D25" s="102">
        <v>7350</v>
      </c>
      <c r="E25" s="102">
        <v>7350</v>
      </c>
      <c r="F25" s="18">
        <v>21760</v>
      </c>
      <c r="G25" s="18">
        <v>6870</v>
      </c>
      <c r="H25" s="101">
        <v>6920</v>
      </c>
    </row>
    <row r="26" spans="1:10" ht="15">
      <c r="A26" s="17"/>
      <c r="B26" s="108">
        <f aca="true" t="shared" si="1" ref="B26:H26">SUM(B22:B25)</f>
        <v>228868.22</v>
      </c>
      <c r="C26" s="108">
        <f t="shared" si="1"/>
        <v>255466.07</v>
      </c>
      <c r="D26" s="108">
        <f t="shared" si="1"/>
        <v>285535</v>
      </c>
      <c r="E26" s="108">
        <f t="shared" si="1"/>
        <v>285535</v>
      </c>
      <c r="F26" s="9">
        <f t="shared" si="1"/>
        <v>384665</v>
      </c>
      <c r="G26" s="9">
        <f t="shared" si="1"/>
        <v>355238</v>
      </c>
      <c r="H26" s="9">
        <f t="shared" si="1"/>
        <v>360248</v>
      </c>
      <c r="I26" s="27"/>
      <c r="J26" s="27"/>
    </row>
    <row r="27" spans="1:8" ht="15">
      <c r="A27" s="75"/>
      <c r="B27" s="113"/>
      <c r="C27" s="113"/>
      <c r="D27" s="113"/>
      <c r="E27" s="113"/>
      <c r="F27" s="74"/>
      <c r="G27" s="66"/>
      <c r="H27" s="66"/>
    </row>
    <row r="28" spans="1:8" ht="15">
      <c r="A28" s="75"/>
      <c r="B28" s="113"/>
      <c r="C28" s="113"/>
      <c r="D28" s="113"/>
      <c r="E28" s="113"/>
      <c r="F28" s="66"/>
      <c r="G28" s="66"/>
      <c r="H28" s="66"/>
    </row>
    <row r="29" spans="1:8" ht="15">
      <c r="A29" s="114"/>
      <c r="B29" s="113"/>
      <c r="C29" s="113"/>
      <c r="D29" s="113"/>
      <c r="E29" s="113"/>
      <c r="F29" s="27"/>
      <c r="G29" s="27"/>
      <c r="H29" s="27"/>
    </row>
    <row r="30" spans="1:8" ht="15">
      <c r="A30" s="114"/>
      <c r="B30" s="113"/>
      <c r="C30" s="113"/>
      <c r="D30" s="113"/>
      <c r="E30" s="113"/>
      <c r="F30" s="27"/>
      <c r="G30" s="27"/>
      <c r="H30" s="27"/>
    </row>
    <row r="31" spans="1:8" ht="15">
      <c r="A31" s="106"/>
      <c r="B31" s="98" t="s">
        <v>97</v>
      </c>
      <c r="C31" s="98" t="s">
        <v>97</v>
      </c>
      <c r="D31" s="98" t="s">
        <v>88</v>
      </c>
      <c r="E31" s="98" t="s">
        <v>109</v>
      </c>
      <c r="F31" s="98" t="s">
        <v>111</v>
      </c>
      <c r="G31" s="98" t="s">
        <v>77</v>
      </c>
      <c r="H31" s="98" t="s">
        <v>77</v>
      </c>
    </row>
    <row r="32" spans="1:8" ht="15">
      <c r="A32" s="21" t="s">
        <v>19</v>
      </c>
      <c r="B32" s="100">
        <v>2019</v>
      </c>
      <c r="C32" s="100">
        <v>2020</v>
      </c>
      <c r="D32" s="100">
        <v>2021</v>
      </c>
      <c r="E32" s="100" t="s">
        <v>110</v>
      </c>
      <c r="F32" s="100" t="s">
        <v>96</v>
      </c>
      <c r="G32" s="100" t="s">
        <v>112</v>
      </c>
      <c r="H32" s="100" t="s">
        <v>115</v>
      </c>
    </row>
    <row r="33" spans="1:8" ht="15">
      <c r="A33" s="21" t="s">
        <v>117</v>
      </c>
      <c r="B33" s="43"/>
      <c r="C33" s="41"/>
      <c r="D33" s="41"/>
      <c r="E33" s="41"/>
      <c r="F33" s="42"/>
      <c r="G33" s="115"/>
      <c r="H33" s="115"/>
    </row>
    <row r="34" spans="1:8" ht="15">
      <c r="A34" s="17" t="s">
        <v>17</v>
      </c>
      <c r="B34" s="19">
        <v>356.82</v>
      </c>
      <c r="C34" s="19">
        <v>416.22</v>
      </c>
      <c r="D34" s="102">
        <v>370</v>
      </c>
      <c r="E34" s="102">
        <v>370</v>
      </c>
      <c r="F34" s="18">
        <v>370</v>
      </c>
      <c r="G34" s="18">
        <v>370</v>
      </c>
      <c r="H34" s="101">
        <v>370</v>
      </c>
    </row>
    <row r="35" spans="1:8" ht="15">
      <c r="A35" s="17"/>
      <c r="B35" s="79">
        <f aca="true" t="shared" si="2" ref="B35:G35">SUM(B34)</f>
        <v>356.82</v>
      </c>
      <c r="C35" s="79">
        <f t="shared" si="2"/>
        <v>416.22</v>
      </c>
      <c r="D35" s="108">
        <f>SUM(D34)</f>
        <v>370</v>
      </c>
      <c r="E35" s="108">
        <f>SUM(E34)</f>
        <v>370</v>
      </c>
      <c r="F35" s="9">
        <f t="shared" si="2"/>
        <v>370</v>
      </c>
      <c r="G35" s="9">
        <f t="shared" si="2"/>
        <v>370</v>
      </c>
      <c r="H35" s="9">
        <f>SUM(H34)</f>
        <v>370</v>
      </c>
    </row>
    <row r="36" spans="1:8" s="96" customFormat="1" ht="15">
      <c r="A36" s="17" t="s">
        <v>119</v>
      </c>
      <c r="B36" s="108"/>
      <c r="C36" s="108"/>
      <c r="D36" s="108"/>
      <c r="E36" s="108"/>
      <c r="F36" s="9"/>
      <c r="G36" s="9"/>
      <c r="H36" s="9"/>
    </row>
    <row r="37" spans="1:8" s="96" customFormat="1" ht="15">
      <c r="A37" s="106" t="s">
        <v>116</v>
      </c>
      <c r="B37" s="108"/>
      <c r="C37" s="108"/>
      <c r="D37" s="108"/>
      <c r="E37" s="108"/>
      <c r="F37" s="9"/>
      <c r="G37" s="9"/>
      <c r="H37" s="9"/>
    </row>
    <row r="38" spans="1:8" s="96" customFormat="1" ht="15">
      <c r="A38" s="25" t="s">
        <v>24</v>
      </c>
      <c r="B38" s="94">
        <v>0</v>
      </c>
      <c r="C38" s="94">
        <v>136.7</v>
      </c>
      <c r="D38" s="94">
        <v>0</v>
      </c>
      <c r="E38" s="94">
        <v>500</v>
      </c>
      <c r="F38" s="12">
        <v>0</v>
      </c>
      <c r="G38" s="12">
        <v>0</v>
      </c>
      <c r="H38" s="12">
        <v>0</v>
      </c>
    </row>
    <row r="39" spans="1:8" s="96" customFormat="1" ht="15">
      <c r="A39" s="25" t="s">
        <v>118</v>
      </c>
      <c r="B39" s="94">
        <f>SUM(B38)</f>
        <v>0</v>
      </c>
      <c r="C39" s="94">
        <v>570</v>
      </c>
      <c r="D39" s="94">
        <f>SUM(D38)</f>
        <v>0</v>
      </c>
      <c r="E39" s="94">
        <v>6372</v>
      </c>
      <c r="F39" s="12">
        <f>SUM(F38)</f>
        <v>0</v>
      </c>
      <c r="G39" s="12">
        <f>SUM(G38)</f>
        <v>0</v>
      </c>
      <c r="H39" s="12">
        <f>SUM(H38)</f>
        <v>0</v>
      </c>
    </row>
    <row r="40" spans="1:8" s="96" customFormat="1" ht="15">
      <c r="A40" s="25"/>
      <c r="B40" s="108">
        <f>SUM(B39)</f>
        <v>0</v>
      </c>
      <c r="C40" s="108">
        <f>SUM(C38:C39)</f>
        <v>706.7</v>
      </c>
      <c r="D40" s="108">
        <f>SUM(D39)</f>
        <v>0</v>
      </c>
      <c r="E40" s="108">
        <f>SUM(E38:E39)</f>
        <v>6872</v>
      </c>
      <c r="F40" s="9">
        <f>SUM(F39)</f>
        <v>0</v>
      </c>
      <c r="G40" s="9">
        <f>SUM(G39)</f>
        <v>0</v>
      </c>
      <c r="H40" s="9">
        <f>SUM(F40:G40)</f>
        <v>0</v>
      </c>
    </row>
    <row r="41" spans="1:8" ht="15">
      <c r="A41" s="21" t="s">
        <v>20</v>
      </c>
      <c r="B41" s="19"/>
      <c r="C41" s="101"/>
      <c r="D41" s="102"/>
      <c r="E41" s="102"/>
      <c r="F41" s="1"/>
      <c r="G41" s="1"/>
      <c r="H41" s="1"/>
    </row>
    <row r="42" spans="1:8" ht="15">
      <c r="A42" s="21" t="s">
        <v>21</v>
      </c>
      <c r="B42" s="19"/>
      <c r="C42" s="19"/>
      <c r="D42" s="102"/>
      <c r="E42" s="102"/>
      <c r="F42" s="1"/>
      <c r="G42" s="1"/>
      <c r="H42" s="1"/>
    </row>
    <row r="43" spans="1:8" ht="15">
      <c r="A43" s="17" t="s">
        <v>16</v>
      </c>
      <c r="B43" s="19">
        <v>4243.88</v>
      </c>
      <c r="C43" s="19">
        <v>4512.37</v>
      </c>
      <c r="D43" s="102">
        <v>4530</v>
      </c>
      <c r="E43" s="102">
        <v>4530</v>
      </c>
      <c r="F43" s="18">
        <v>5500</v>
      </c>
      <c r="G43" s="18">
        <v>5550</v>
      </c>
      <c r="H43" s="101">
        <v>5550</v>
      </c>
    </row>
    <row r="44" spans="1:8" ht="15">
      <c r="A44" s="17" t="s">
        <v>24</v>
      </c>
      <c r="B44" s="19">
        <v>1506.39</v>
      </c>
      <c r="C44" s="19">
        <v>1611.41</v>
      </c>
      <c r="D44" s="102">
        <v>1560</v>
      </c>
      <c r="E44" s="102">
        <v>1560</v>
      </c>
      <c r="F44" s="18">
        <v>1870</v>
      </c>
      <c r="G44" s="18">
        <v>1870</v>
      </c>
      <c r="H44" s="101">
        <v>1870</v>
      </c>
    </row>
    <row r="45" spans="1:8" ht="15">
      <c r="A45" s="17" t="s">
        <v>17</v>
      </c>
      <c r="B45" s="19">
        <v>811.46</v>
      </c>
      <c r="C45" s="19">
        <v>1116.59</v>
      </c>
      <c r="D45" s="102">
        <v>620</v>
      </c>
      <c r="E45" s="102">
        <v>790</v>
      </c>
      <c r="F45" s="18">
        <v>1730</v>
      </c>
      <c r="G45" s="18">
        <v>1685</v>
      </c>
      <c r="H45" s="101">
        <v>1685</v>
      </c>
    </row>
    <row r="46" spans="1:8" ht="15">
      <c r="A46" s="21"/>
      <c r="B46" s="79">
        <f aca="true" t="shared" si="3" ref="B46:H46">SUM(B43:B45)</f>
        <v>6561.7300000000005</v>
      </c>
      <c r="C46" s="79">
        <f t="shared" si="3"/>
        <v>7240.37</v>
      </c>
      <c r="D46" s="108">
        <f t="shared" si="3"/>
        <v>6710</v>
      </c>
      <c r="E46" s="108">
        <f t="shared" si="3"/>
        <v>6880</v>
      </c>
      <c r="F46" s="9">
        <f t="shared" si="3"/>
        <v>9100</v>
      </c>
      <c r="G46" s="9">
        <f t="shared" si="3"/>
        <v>9105</v>
      </c>
      <c r="H46" s="9">
        <f t="shared" si="3"/>
        <v>9105</v>
      </c>
    </row>
    <row r="47" spans="1:8" ht="15">
      <c r="A47" s="21" t="s">
        <v>22</v>
      </c>
      <c r="B47" s="19"/>
      <c r="C47" s="19"/>
      <c r="D47" s="102"/>
      <c r="E47" s="102"/>
      <c r="F47" s="1"/>
      <c r="G47" s="1"/>
      <c r="H47" s="1"/>
    </row>
    <row r="48" spans="1:8" ht="15">
      <c r="A48" s="21" t="s">
        <v>23</v>
      </c>
      <c r="B48" s="19"/>
      <c r="C48" s="19"/>
      <c r="D48" s="102"/>
      <c r="E48" s="102"/>
      <c r="F48" s="1"/>
      <c r="G48" s="1"/>
      <c r="H48" s="1"/>
    </row>
    <row r="49" spans="1:8" ht="15">
      <c r="A49" s="24" t="s">
        <v>16</v>
      </c>
      <c r="B49" s="19">
        <v>133.5</v>
      </c>
      <c r="C49" s="19">
        <v>89</v>
      </c>
      <c r="D49" s="102">
        <v>0</v>
      </c>
      <c r="E49" s="102">
        <v>0</v>
      </c>
      <c r="F49" s="33">
        <v>0</v>
      </c>
      <c r="G49" s="18">
        <v>0</v>
      </c>
      <c r="H49" s="101">
        <v>0</v>
      </c>
    </row>
    <row r="50" spans="1:8" ht="15">
      <c r="A50" s="25" t="s">
        <v>24</v>
      </c>
      <c r="B50" s="19">
        <v>46.5</v>
      </c>
      <c r="C50" s="19">
        <v>31</v>
      </c>
      <c r="D50" s="102">
        <v>0</v>
      </c>
      <c r="E50" s="102">
        <v>0</v>
      </c>
      <c r="F50" s="18">
        <v>0</v>
      </c>
      <c r="G50" s="18">
        <v>0</v>
      </c>
      <c r="H50" s="101">
        <v>0</v>
      </c>
    </row>
    <row r="51" spans="1:8" ht="15">
      <c r="A51" s="17" t="s">
        <v>17</v>
      </c>
      <c r="B51" s="19">
        <v>1809.68</v>
      </c>
      <c r="C51" s="19">
        <v>1573.64</v>
      </c>
      <c r="D51" s="102">
        <v>0</v>
      </c>
      <c r="E51" s="102">
        <v>0</v>
      </c>
      <c r="F51" s="18">
        <v>0</v>
      </c>
      <c r="G51" s="18">
        <v>0</v>
      </c>
      <c r="H51" s="101">
        <v>0</v>
      </c>
    </row>
    <row r="52" spans="1:8" ht="15">
      <c r="A52" s="24"/>
      <c r="B52" s="79">
        <f>SUM(B49:B51)</f>
        <v>1989.68</v>
      </c>
      <c r="C52" s="79">
        <f>SUM(C49:C51)</f>
        <v>1693.64</v>
      </c>
      <c r="D52" s="108">
        <v>0</v>
      </c>
      <c r="E52" s="108">
        <v>0</v>
      </c>
      <c r="F52" s="9">
        <f>SUM(F50:F51)</f>
        <v>0</v>
      </c>
      <c r="G52" s="9">
        <v>0</v>
      </c>
      <c r="H52" s="9">
        <v>0</v>
      </c>
    </row>
    <row r="53" spans="1:8" ht="15">
      <c r="A53" s="21" t="s">
        <v>25</v>
      </c>
      <c r="B53" s="19"/>
      <c r="C53" s="19"/>
      <c r="D53" s="102"/>
      <c r="E53" s="102"/>
      <c r="F53" s="1"/>
      <c r="G53" s="1"/>
      <c r="H53" s="1"/>
    </row>
    <row r="54" spans="1:8" ht="15">
      <c r="A54" s="21" t="s">
        <v>26</v>
      </c>
      <c r="B54" s="19"/>
      <c r="C54" s="19"/>
      <c r="D54" s="102"/>
      <c r="E54" s="102"/>
      <c r="F54" s="1"/>
      <c r="G54" s="1"/>
      <c r="H54" s="1"/>
    </row>
    <row r="55" spans="1:8" ht="15">
      <c r="A55" s="17" t="s">
        <v>17</v>
      </c>
      <c r="B55" s="19">
        <v>8635.22</v>
      </c>
      <c r="C55" s="19">
        <v>8367.07</v>
      </c>
      <c r="D55" s="102">
        <v>8400</v>
      </c>
      <c r="E55" s="102">
        <v>11400</v>
      </c>
      <c r="F55" s="18">
        <v>9130</v>
      </c>
      <c r="G55" s="18">
        <v>9430</v>
      </c>
      <c r="H55" s="101">
        <v>9430</v>
      </c>
    </row>
    <row r="56" spans="1:8" ht="15">
      <c r="A56" s="17" t="s">
        <v>18</v>
      </c>
      <c r="B56" s="19">
        <v>64.66</v>
      </c>
      <c r="C56" s="19">
        <v>134.99</v>
      </c>
      <c r="D56" s="102">
        <v>100</v>
      </c>
      <c r="E56" s="102">
        <v>100</v>
      </c>
      <c r="F56" s="18">
        <v>200</v>
      </c>
      <c r="G56" s="18">
        <v>200</v>
      </c>
      <c r="H56" s="101">
        <v>200</v>
      </c>
    </row>
    <row r="57" spans="1:8" ht="15">
      <c r="A57" s="24"/>
      <c r="B57" s="79">
        <f>SUM(B55:B56)</f>
        <v>8699.88</v>
      </c>
      <c r="C57" s="79">
        <v>8502.06</v>
      </c>
      <c r="D57" s="108">
        <f>SUM(D55:D56)</f>
        <v>8500</v>
      </c>
      <c r="E57" s="108">
        <v>11500</v>
      </c>
      <c r="F57" s="9">
        <v>9330</v>
      </c>
      <c r="G57" s="9">
        <v>9630</v>
      </c>
      <c r="H57" s="9">
        <v>9630</v>
      </c>
    </row>
    <row r="58" spans="1:8" s="96" customFormat="1" ht="15">
      <c r="A58" s="104"/>
      <c r="B58" s="108"/>
      <c r="C58" s="108"/>
      <c r="D58" s="108"/>
      <c r="E58" s="108"/>
      <c r="F58" s="9"/>
      <c r="G58" s="9"/>
      <c r="H58" s="9"/>
    </row>
    <row r="59" spans="1:8" s="96" customFormat="1" ht="15">
      <c r="A59" s="106" t="s">
        <v>120</v>
      </c>
      <c r="B59" s="108"/>
      <c r="C59" s="108"/>
      <c r="D59" s="108"/>
      <c r="E59" s="108"/>
      <c r="F59" s="9"/>
      <c r="G59" s="9"/>
      <c r="H59" s="9"/>
    </row>
    <row r="60" spans="1:8" s="96" customFormat="1" ht="15">
      <c r="A60" s="104" t="s">
        <v>17</v>
      </c>
      <c r="B60" s="94">
        <v>0</v>
      </c>
      <c r="C60" s="94">
        <v>466.66</v>
      </c>
      <c r="D60" s="94">
        <v>0</v>
      </c>
      <c r="E60" s="94">
        <v>0</v>
      </c>
      <c r="F60" s="12">
        <v>500</v>
      </c>
      <c r="G60" s="12">
        <v>500</v>
      </c>
      <c r="H60" s="12">
        <v>500</v>
      </c>
    </row>
    <row r="61" spans="1:8" s="96" customFormat="1" ht="15">
      <c r="A61" s="104"/>
      <c r="B61" s="108">
        <f aca="true" t="shared" si="4" ref="B61:H61">SUM(B60)</f>
        <v>0</v>
      </c>
      <c r="C61" s="108">
        <f t="shared" si="4"/>
        <v>466.66</v>
      </c>
      <c r="D61" s="108">
        <f t="shared" si="4"/>
        <v>0</v>
      </c>
      <c r="E61" s="108">
        <f t="shared" si="4"/>
        <v>0</v>
      </c>
      <c r="F61" s="9">
        <f t="shared" si="4"/>
        <v>500</v>
      </c>
      <c r="G61" s="9">
        <f t="shared" si="4"/>
        <v>500</v>
      </c>
      <c r="H61" s="9">
        <f t="shared" si="4"/>
        <v>500</v>
      </c>
    </row>
    <row r="62" spans="1:8" s="96" customFormat="1" ht="15">
      <c r="A62" s="104"/>
      <c r="B62" s="108"/>
      <c r="C62" s="108"/>
      <c r="D62" s="108"/>
      <c r="E62" s="108"/>
      <c r="F62" s="9"/>
      <c r="G62" s="9"/>
      <c r="H62" s="9"/>
    </row>
    <row r="63" spans="1:8" s="96" customFormat="1" ht="15">
      <c r="A63" s="104"/>
      <c r="B63" s="108"/>
      <c r="C63" s="108"/>
      <c r="D63" s="108"/>
      <c r="E63" s="108"/>
      <c r="F63" s="9"/>
      <c r="G63" s="9"/>
      <c r="H63" s="9"/>
    </row>
    <row r="64" spans="1:8" s="96" customFormat="1" ht="15">
      <c r="A64" s="104"/>
      <c r="B64" s="98" t="s">
        <v>97</v>
      </c>
      <c r="C64" s="98" t="s">
        <v>97</v>
      </c>
      <c r="D64" s="98" t="s">
        <v>88</v>
      </c>
      <c r="E64" s="98" t="s">
        <v>109</v>
      </c>
      <c r="F64" s="98" t="s">
        <v>111</v>
      </c>
      <c r="G64" s="98" t="s">
        <v>77</v>
      </c>
      <c r="H64" s="98" t="s">
        <v>77</v>
      </c>
    </row>
    <row r="65" spans="1:8" ht="15">
      <c r="A65" s="21" t="s">
        <v>27</v>
      </c>
      <c r="B65" s="100">
        <v>2019</v>
      </c>
      <c r="C65" s="100">
        <v>2020</v>
      </c>
      <c r="D65" s="100">
        <v>2021</v>
      </c>
      <c r="E65" s="100" t="s">
        <v>110</v>
      </c>
      <c r="F65" s="100" t="s">
        <v>96</v>
      </c>
      <c r="G65" s="100" t="s">
        <v>112</v>
      </c>
      <c r="H65" s="100" t="s">
        <v>115</v>
      </c>
    </row>
    <row r="66" spans="1:8" ht="15">
      <c r="A66" s="21" t="s">
        <v>28</v>
      </c>
      <c r="B66" s="19"/>
      <c r="C66" s="19"/>
      <c r="D66" s="102"/>
      <c r="E66" s="102"/>
      <c r="F66" s="1"/>
      <c r="G66" s="1"/>
      <c r="H66" s="1"/>
    </row>
    <row r="67" spans="1:8" ht="15">
      <c r="A67" s="21" t="s">
        <v>29</v>
      </c>
      <c r="B67" s="19"/>
      <c r="C67" s="19"/>
      <c r="D67" s="102"/>
      <c r="E67" s="102"/>
      <c r="F67" s="1"/>
      <c r="G67" s="1"/>
      <c r="H67" s="1"/>
    </row>
    <row r="68" spans="1:8" ht="15">
      <c r="A68" s="25" t="s">
        <v>17</v>
      </c>
      <c r="B68" s="19">
        <v>120</v>
      </c>
      <c r="C68" s="19">
        <v>55</v>
      </c>
      <c r="D68" s="102">
        <v>1000</v>
      </c>
      <c r="E68" s="102">
        <v>1000</v>
      </c>
      <c r="F68" s="18">
        <v>1100</v>
      </c>
      <c r="G68" s="18">
        <v>1100</v>
      </c>
      <c r="H68" s="101">
        <v>1100</v>
      </c>
    </row>
    <row r="69" spans="1:8" ht="15">
      <c r="A69" s="17"/>
      <c r="B69" s="108">
        <f aca="true" t="shared" si="5" ref="B69:H69">SUM(B68)</f>
        <v>120</v>
      </c>
      <c r="C69" s="108">
        <f t="shared" si="5"/>
        <v>55</v>
      </c>
      <c r="D69" s="108">
        <f t="shared" si="5"/>
        <v>1000</v>
      </c>
      <c r="E69" s="108">
        <f>SUM(E68)</f>
        <v>1000</v>
      </c>
      <c r="F69" s="9">
        <f t="shared" si="5"/>
        <v>1100</v>
      </c>
      <c r="G69" s="9">
        <f t="shared" si="5"/>
        <v>1100</v>
      </c>
      <c r="H69" s="9">
        <f t="shared" si="5"/>
        <v>1100</v>
      </c>
    </row>
    <row r="70" spans="1:8" ht="15">
      <c r="A70" s="21" t="s">
        <v>30</v>
      </c>
      <c r="B70" s="1"/>
      <c r="C70" s="1"/>
      <c r="D70" s="1"/>
      <c r="E70" s="1"/>
      <c r="F70" s="1"/>
      <c r="G70" s="1"/>
      <c r="H70" s="1"/>
    </row>
    <row r="71" spans="1:8" ht="15">
      <c r="A71" s="21" t="s">
        <v>31</v>
      </c>
      <c r="B71" s="110"/>
      <c r="C71" s="110"/>
      <c r="D71" s="110"/>
      <c r="E71" s="110"/>
      <c r="F71" s="110"/>
      <c r="G71" s="110"/>
      <c r="H71" s="110"/>
    </row>
    <row r="72" spans="1:8" ht="15">
      <c r="A72" s="17" t="s">
        <v>17</v>
      </c>
      <c r="B72" s="19">
        <v>7272.08</v>
      </c>
      <c r="C72" s="19">
        <v>12516.55</v>
      </c>
      <c r="D72" s="102">
        <v>17100</v>
      </c>
      <c r="E72" s="102">
        <v>17100</v>
      </c>
      <c r="F72" s="18">
        <v>4100</v>
      </c>
      <c r="G72" s="18">
        <v>7100</v>
      </c>
      <c r="H72" s="101">
        <v>7100</v>
      </c>
    </row>
    <row r="73" spans="1:8" ht="15">
      <c r="A73" s="21"/>
      <c r="B73" s="79">
        <f aca="true" t="shared" si="6" ref="B73:H73">SUM(B72)</f>
        <v>7272.08</v>
      </c>
      <c r="C73" s="79">
        <f t="shared" si="6"/>
        <v>12516.55</v>
      </c>
      <c r="D73" s="108">
        <f t="shared" si="6"/>
        <v>17100</v>
      </c>
      <c r="E73" s="108">
        <f>SUM(E72)</f>
        <v>17100</v>
      </c>
      <c r="F73" s="9">
        <f t="shared" si="6"/>
        <v>4100</v>
      </c>
      <c r="G73" s="9">
        <f t="shared" si="6"/>
        <v>7100</v>
      </c>
      <c r="H73" s="9">
        <f t="shared" si="6"/>
        <v>7100</v>
      </c>
    </row>
    <row r="74" spans="1:8" ht="15">
      <c r="A74" s="21" t="s">
        <v>32</v>
      </c>
      <c r="B74" s="19"/>
      <c r="C74" s="19"/>
      <c r="D74" s="102"/>
      <c r="E74" s="102"/>
      <c r="F74" s="1"/>
      <c r="G74" s="1"/>
      <c r="H74" s="1"/>
    </row>
    <row r="75" spans="1:8" ht="15">
      <c r="A75" s="21" t="s">
        <v>33</v>
      </c>
      <c r="B75" s="19"/>
      <c r="C75" s="19"/>
      <c r="D75" s="102"/>
      <c r="E75" s="102"/>
      <c r="F75" s="1"/>
      <c r="G75" s="1"/>
      <c r="H75" s="1"/>
    </row>
    <row r="76" spans="1:8" ht="15">
      <c r="A76" s="17" t="s">
        <v>17</v>
      </c>
      <c r="B76" s="19">
        <v>55122.01</v>
      </c>
      <c r="C76" s="19">
        <v>58984.41</v>
      </c>
      <c r="D76" s="102">
        <v>65500</v>
      </c>
      <c r="E76" s="102">
        <v>65500</v>
      </c>
      <c r="F76" s="18">
        <v>59550</v>
      </c>
      <c r="G76" s="18">
        <v>58650</v>
      </c>
      <c r="H76" s="101">
        <v>59250</v>
      </c>
    </row>
    <row r="77" spans="1:8" ht="15">
      <c r="A77" s="21"/>
      <c r="B77" s="79">
        <f aca="true" t="shared" si="7" ref="B77:H77">SUM(B76)</f>
        <v>55122.01</v>
      </c>
      <c r="C77" s="79">
        <f t="shared" si="7"/>
        <v>58984.41</v>
      </c>
      <c r="D77" s="108">
        <f t="shared" si="7"/>
        <v>65500</v>
      </c>
      <c r="E77" s="108">
        <f>SUM(E76)</f>
        <v>65500</v>
      </c>
      <c r="F77" s="9">
        <f t="shared" si="7"/>
        <v>59550</v>
      </c>
      <c r="G77" s="9">
        <f t="shared" si="7"/>
        <v>58650</v>
      </c>
      <c r="H77" s="9">
        <f t="shared" si="7"/>
        <v>59250</v>
      </c>
    </row>
    <row r="78" spans="1:8" ht="15">
      <c r="A78" s="21" t="s">
        <v>34</v>
      </c>
      <c r="B78" s="19"/>
      <c r="C78" s="19"/>
      <c r="D78" s="102"/>
      <c r="E78" s="101"/>
      <c r="F78" s="1"/>
      <c r="G78" s="1"/>
      <c r="H78" s="1"/>
    </row>
    <row r="79" spans="1:8" ht="15">
      <c r="A79" s="21" t="s">
        <v>35</v>
      </c>
      <c r="B79" s="19"/>
      <c r="C79" s="19"/>
      <c r="D79" s="102"/>
      <c r="E79" s="102"/>
      <c r="F79" s="1"/>
      <c r="G79" s="1"/>
      <c r="H79" s="1"/>
    </row>
    <row r="80" spans="1:8" ht="15">
      <c r="A80" s="17" t="s">
        <v>17</v>
      </c>
      <c r="B80" s="19">
        <v>1857.12</v>
      </c>
      <c r="C80" s="19">
        <v>96</v>
      </c>
      <c r="D80" s="102">
        <v>15200</v>
      </c>
      <c r="E80" s="102">
        <v>15200</v>
      </c>
      <c r="F80" s="18">
        <v>4000</v>
      </c>
      <c r="G80" s="18">
        <v>2000</v>
      </c>
      <c r="H80" s="101">
        <v>6000</v>
      </c>
    </row>
    <row r="81" spans="1:8" ht="15">
      <c r="A81" s="24"/>
      <c r="B81" s="79">
        <f>SUM(B80)</f>
        <v>1857.12</v>
      </c>
      <c r="C81" s="79">
        <f>SUM(C80)</f>
        <v>96</v>
      </c>
      <c r="D81" s="108">
        <f>SUM(D80)</f>
        <v>15200</v>
      </c>
      <c r="E81" s="108">
        <f>SUM(E80)</f>
        <v>15200</v>
      </c>
      <c r="F81" s="9">
        <f>SUM(F80:F80)</f>
        <v>4000</v>
      </c>
      <c r="G81" s="9">
        <f>SUM(G80)</f>
        <v>2000</v>
      </c>
      <c r="H81" s="9">
        <f>SUM(H80)</f>
        <v>6000</v>
      </c>
    </row>
    <row r="82" spans="1:8" ht="15">
      <c r="A82" s="21" t="s">
        <v>36</v>
      </c>
      <c r="B82" s="19"/>
      <c r="C82" s="19"/>
      <c r="D82" s="102"/>
      <c r="E82" s="102"/>
      <c r="F82" s="1"/>
      <c r="G82" s="1"/>
      <c r="H82" s="1"/>
    </row>
    <row r="83" spans="1:8" ht="15">
      <c r="A83" s="21" t="s">
        <v>37</v>
      </c>
      <c r="B83" s="19"/>
      <c r="C83" s="19"/>
      <c r="D83" s="102"/>
      <c r="E83" s="102"/>
      <c r="F83" s="1"/>
      <c r="G83" s="1"/>
      <c r="H83" s="1"/>
    </row>
    <row r="84" spans="1:8" ht="15">
      <c r="A84" s="17" t="s">
        <v>17</v>
      </c>
      <c r="B84" s="19">
        <v>7007.18</v>
      </c>
      <c r="C84" s="19">
        <v>11314.75</v>
      </c>
      <c r="D84" s="102">
        <v>13000</v>
      </c>
      <c r="E84" s="102">
        <v>13000</v>
      </c>
      <c r="F84" s="18">
        <v>11500</v>
      </c>
      <c r="G84" s="18">
        <v>9800</v>
      </c>
      <c r="H84" s="101">
        <v>10600</v>
      </c>
    </row>
    <row r="85" spans="1:8" ht="15">
      <c r="A85" s="21"/>
      <c r="B85" s="79">
        <f aca="true" t="shared" si="8" ref="B85:H85">SUM(B84)</f>
        <v>7007.18</v>
      </c>
      <c r="C85" s="79">
        <f t="shared" si="8"/>
        <v>11314.75</v>
      </c>
      <c r="D85" s="108">
        <f t="shared" si="8"/>
        <v>13000</v>
      </c>
      <c r="E85" s="108">
        <f>SUM(E84)</f>
        <v>13000</v>
      </c>
      <c r="F85" s="9">
        <f t="shared" si="8"/>
        <v>11500</v>
      </c>
      <c r="G85" s="9">
        <f t="shared" si="8"/>
        <v>9800</v>
      </c>
      <c r="H85" s="9">
        <f t="shared" si="8"/>
        <v>10600</v>
      </c>
    </row>
    <row r="86" spans="1:8" ht="15">
      <c r="A86" s="21" t="s">
        <v>40</v>
      </c>
      <c r="B86" s="19"/>
      <c r="C86" s="19"/>
      <c r="D86" s="102"/>
      <c r="E86" s="102"/>
      <c r="F86" s="1"/>
      <c r="G86" s="1"/>
      <c r="H86" s="1"/>
    </row>
    <row r="87" spans="1:8" ht="15">
      <c r="A87" s="21" t="s">
        <v>41</v>
      </c>
      <c r="B87" s="19"/>
      <c r="C87" s="19"/>
      <c r="D87" s="102"/>
      <c r="E87" s="102"/>
      <c r="F87" s="1"/>
      <c r="G87" s="1"/>
      <c r="H87" s="1"/>
    </row>
    <row r="88" spans="1:8" ht="15">
      <c r="A88" s="17" t="s">
        <v>17</v>
      </c>
      <c r="B88" s="19">
        <v>7354.26</v>
      </c>
      <c r="C88" s="19">
        <v>6313.34</v>
      </c>
      <c r="D88" s="102">
        <v>8700</v>
      </c>
      <c r="E88" s="102">
        <v>8700</v>
      </c>
      <c r="F88" s="18">
        <v>9000</v>
      </c>
      <c r="G88" s="18">
        <v>9400</v>
      </c>
      <c r="H88" s="101">
        <v>9700</v>
      </c>
    </row>
    <row r="89" spans="1:8" ht="15">
      <c r="A89" s="21"/>
      <c r="B89" s="79">
        <f aca="true" t="shared" si="9" ref="B89:H89">SUM(B88)</f>
        <v>7354.26</v>
      </c>
      <c r="C89" s="79">
        <f t="shared" si="9"/>
        <v>6313.34</v>
      </c>
      <c r="D89" s="108">
        <f t="shared" si="9"/>
        <v>8700</v>
      </c>
      <c r="E89" s="108">
        <f>SUM(E88)</f>
        <v>8700</v>
      </c>
      <c r="F89" s="9">
        <f t="shared" si="9"/>
        <v>9000</v>
      </c>
      <c r="G89" s="9">
        <f t="shared" si="9"/>
        <v>9400</v>
      </c>
      <c r="H89" s="9">
        <f t="shared" si="9"/>
        <v>9700</v>
      </c>
    </row>
    <row r="90" spans="1:8" ht="15">
      <c r="A90" s="21" t="s">
        <v>42</v>
      </c>
      <c r="B90" s="19"/>
      <c r="C90" s="19"/>
      <c r="D90" s="102"/>
      <c r="E90" s="102"/>
      <c r="F90" s="1"/>
      <c r="G90" s="1"/>
      <c r="H90" s="1"/>
    </row>
    <row r="91" spans="1:8" ht="15">
      <c r="A91" s="21" t="s">
        <v>43</v>
      </c>
      <c r="B91" s="19"/>
      <c r="C91" s="19"/>
      <c r="D91" s="102"/>
      <c r="E91" s="102"/>
      <c r="F91" s="1"/>
      <c r="G91" s="1"/>
      <c r="H91" s="1"/>
    </row>
    <row r="92" spans="1:8" ht="15">
      <c r="A92" s="17" t="s">
        <v>17</v>
      </c>
      <c r="B92" s="19">
        <v>1251.81</v>
      </c>
      <c r="C92" s="19">
        <v>1810.3</v>
      </c>
      <c r="D92" s="102">
        <v>5900</v>
      </c>
      <c r="E92" s="102">
        <v>5900</v>
      </c>
      <c r="F92" s="18">
        <v>2220</v>
      </c>
      <c r="G92" s="18">
        <v>2030</v>
      </c>
      <c r="H92" s="101">
        <v>2100</v>
      </c>
    </row>
    <row r="93" spans="1:8" ht="15">
      <c r="A93" s="21"/>
      <c r="B93" s="79">
        <f aca="true" t="shared" si="10" ref="B93:H93">SUM(B92)</f>
        <v>1251.81</v>
      </c>
      <c r="C93" s="79">
        <f t="shared" si="10"/>
        <v>1810.3</v>
      </c>
      <c r="D93" s="108">
        <f t="shared" si="10"/>
        <v>5900</v>
      </c>
      <c r="E93" s="108">
        <f>SUM(E92)</f>
        <v>5900</v>
      </c>
      <c r="F93" s="9">
        <f t="shared" si="10"/>
        <v>2220</v>
      </c>
      <c r="G93" s="9">
        <f t="shared" si="10"/>
        <v>2030</v>
      </c>
      <c r="H93" s="9">
        <f t="shared" si="10"/>
        <v>2100</v>
      </c>
    </row>
    <row r="94" spans="1:8" s="96" customFormat="1" ht="15">
      <c r="A94" s="106"/>
      <c r="B94" s="108"/>
      <c r="C94" s="108"/>
      <c r="D94" s="108"/>
      <c r="E94" s="108"/>
      <c r="F94" s="9"/>
      <c r="G94" s="9"/>
      <c r="H94" s="9"/>
    </row>
    <row r="95" spans="1:8" s="96" customFormat="1" ht="15">
      <c r="A95" s="106"/>
      <c r="B95" s="108"/>
      <c r="C95" s="108"/>
      <c r="D95" s="108"/>
      <c r="E95" s="108"/>
      <c r="F95" s="9"/>
      <c r="G95" s="9"/>
      <c r="H95" s="9"/>
    </row>
    <row r="96" spans="1:8" s="96" customFormat="1" ht="15">
      <c r="A96" s="106"/>
      <c r="B96" s="108"/>
      <c r="C96" s="108"/>
      <c r="D96" s="108"/>
      <c r="E96" s="108"/>
      <c r="F96" s="9"/>
      <c r="G96" s="9"/>
      <c r="H96" s="9"/>
    </row>
    <row r="97" spans="1:8" s="96" customFormat="1" ht="15">
      <c r="A97" s="106"/>
      <c r="B97" s="98" t="s">
        <v>97</v>
      </c>
      <c r="C97" s="98" t="s">
        <v>97</v>
      </c>
      <c r="D97" s="98" t="s">
        <v>88</v>
      </c>
      <c r="E97" s="98" t="s">
        <v>109</v>
      </c>
      <c r="F97" s="98" t="s">
        <v>111</v>
      </c>
      <c r="G97" s="98" t="s">
        <v>77</v>
      </c>
      <c r="H97" s="98" t="s">
        <v>77</v>
      </c>
    </row>
    <row r="98" spans="1:8" ht="15">
      <c r="A98" s="21" t="s">
        <v>44</v>
      </c>
      <c r="B98" s="100">
        <v>2019</v>
      </c>
      <c r="C98" s="100">
        <v>2020</v>
      </c>
      <c r="D98" s="100">
        <v>2021</v>
      </c>
      <c r="E98" s="100" t="s">
        <v>110</v>
      </c>
      <c r="F98" s="100" t="s">
        <v>96</v>
      </c>
      <c r="G98" s="100" t="s">
        <v>112</v>
      </c>
      <c r="H98" s="100" t="s">
        <v>115</v>
      </c>
    </row>
    <row r="99" spans="1:8" ht="15">
      <c r="A99" s="21" t="s">
        <v>45</v>
      </c>
      <c r="B99" s="19"/>
      <c r="C99" s="19"/>
      <c r="D99" s="102"/>
      <c r="E99" s="102"/>
      <c r="F99" s="1"/>
      <c r="G99" s="1"/>
      <c r="H99" s="1"/>
    </row>
    <row r="100" spans="1:8" ht="15">
      <c r="A100" s="17" t="s">
        <v>17</v>
      </c>
      <c r="B100" s="19">
        <v>4767.79</v>
      </c>
      <c r="C100" s="19">
        <v>5659.28</v>
      </c>
      <c r="D100" s="102">
        <v>16750</v>
      </c>
      <c r="E100" s="102">
        <v>13750</v>
      </c>
      <c r="F100" s="18">
        <v>11900</v>
      </c>
      <c r="G100" s="18">
        <v>8450</v>
      </c>
      <c r="H100" s="101">
        <v>8650</v>
      </c>
    </row>
    <row r="101" spans="1:8" ht="15">
      <c r="A101" s="17" t="s">
        <v>18</v>
      </c>
      <c r="B101" s="19">
        <v>13000</v>
      </c>
      <c r="C101" s="19">
        <v>7704.93</v>
      </c>
      <c r="D101" s="102">
        <v>13000</v>
      </c>
      <c r="E101" s="102">
        <v>13000</v>
      </c>
      <c r="F101" s="18">
        <v>18500</v>
      </c>
      <c r="G101" s="18">
        <v>18500</v>
      </c>
      <c r="H101" s="101">
        <v>18500</v>
      </c>
    </row>
    <row r="102" spans="1:8" ht="15">
      <c r="A102" s="106"/>
      <c r="B102" s="108">
        <f aca="true" t="shared" si="11" ref="B102:H102">SUM(B100:B101)</f>
        <v>17767.79</v>
      </c>
      <c r="C102" s="108">
        <f t="shared" si="11"/>
        <v>13364.21</v>
      </c>
      <c r="D102" s="108">
        <f t="shared" si="11"/>
        <v>29750</v>
      </c>
      <c r="E102" s="108">
        <f t="shared" si="11"/>
        <v>26750</v>
      </c>
      <c r="F102" s="9">
        <f t="shared" si="11"/>
        <v>30400</v>
      </c>
      <c r="G102" s="9">
        <f t="shared" si="11"/>
        <v>26950</v>
      </c>
      <c r="H102" s="9">
        <f t="shared" si="11"/>
        <v>27150</v>
      </c>
    </row>
    <row r="103" spans="1:8" ht="15">
      <c r="A103" s="106" t="s">
        <v>46</v>
      </c>
      <c r="B103" s="1"/>
      <c r="C103" s="1"/>
      <c r="D103" s="1"/>
      <c r="E103" s="1"/>
      <c r="F103" s="1"/>
      <c r="G103" s="1"/>
      <c r="H103" s="1"/>
    </row>
    <row r="104" spans="1:8" ht="15">
      <c r="A104" s="106" t="s">
        <v>47</v>
      </c>
      <c r="B104" s="1"/>
      <c r="C104" s="1"/>
      <c r="D104" s="1"/>
      <c r="E104" s="1"/>
      <c r="F104" s="1"/>
      <c r="G104" s="1"/>
      <c r="H104" s="1"/>
    </row>
    <row r="105" spans="1:8" ht="15">
      <c r="A105" s="24" t="s">
        <v>17</v>
      </c>
      <c r="B105" s="19">
        <v>39137.91</v>
      </c>
      <c r="C105" s="19">
        <v>36457.99</v>
      </c>
      <c r="D105" s="102">
        <v>52150</v>
      </c>
      <c r="E105" s="102">
        <v>53150</v>
      </c>
      <c r="F105" s="18">
        <v>44100</v>
      </c>
      <c r="G105" s="18">
        <v>33900</v>
      </c>
      <c r="H105" s="101">
        <v>34650</v>
      </c>
    </row>
    <row r="106" spans="1:8" ht="15">
      <c r="A106" s="17" t="s">
        <v>18</v>
      </c>
      <c r="B106" s="19">
        <v>1000</v>
      </c>
      <c r="C106" s="19">
        <v>0</v>
      </c>
      <c r="D106" s="102">
        <v>1000</v>
      </c>
      <c r="E106" s="102">
        <v>1000</v>
      </c>
      <c r="F106" s="18">
        <v>1000</v>
      </c>
      <c r="G106" s="18">
        <v>1000</v>
      </c>
      <c r="H106" s="101">
        <v>1000</v>
      </c>
    </row>
    <row r="107" spans="1:8" ht="15">
      <c r="A107" s="21"/>
      <c r="B107" s="79">
        <f aca="true" t="shared" si="12" ref="B107:H107">SUM(B105:B106)</f>
        <v>40137.91</v>
      </c>
      <c r="C107" s="79">
        <f t="shared" si="12"/>
        <v>36457.99</v>
      </c>
      <c r="D107" s="108">
        <f t="shared" si="12"/>
        <v>53150</v>
      </c>
      <c r="E107" s="108">
        <f t="shared" si="12"/>
        <v>54150</v>
      </c>
      <c r="F107" s="9">
        <f t="shared" si="12"/>
        <v>45100</v>
      </c>
      <c r="G107" s="9">
        <f t="shared" si="12"/>
        <v>34900</v>
      </c>
      <c r="H107" s="9">
        <f t="shared" si="12"/>
        <v>35650</v>
      </c>
    </row>
    <row r="108" spans="1:8" ht="15">
      <c r="A108" s="21" t="s">
        <v>48</v>
      </c>
      <c r="B108" s="19"/>
      <c r="C108" s="19"/>
      <c r="D108" s="102"/>
      <c r="E108" s="102"/>
      <c r="F108" s="1"/>
      <c r="G108" s="1"/>
      <c r="H108" s="1"/>
    </row>
    <row r="109" spans="1:8" ht="15">
      <c r="A109" s="21" t="s">
        <v>79</v>
      </c>
      <c r="B109" s="19"/>
      <c r="C109" s="19"/>
      <c r="D109" s="102"/>
      <c r="E109" s="102"/>
      <c r="F109" s="1"/>
      <c r="G109" s="1"/>
      <c r="H109" s="1"/>
    </row>
    <row r="110" spans="1:8" ht="15">
      <c r="A110" s="24" t="s">
        <v>49</v>
      </c>
      <c r="B110" s="19">
        <v>2731.3</v>
      </c>
      <c r="C110" s="19">
        <v>1279.33</v>
      </c>
      <c r="D110" s="102">
        <v>3570</v>
      </c>
      <c r="E110" s="102">
        <v>3570</v>
      </c>
      <c r="F110" s="18">
        <v>3630</v>
      </c>
      <c r="G110" s="18">
        <v>3640</v>
      </c>
      <c r="H110" s="101">
        <v>3640</v>
      </c>
    </row>
    <row r="111" spans="1:8" ht="15">
      <c r="A111" s="21"/>
      <c r="B111" s="79">
        <f aca="true" t="shared" si="13" ref="B111:H111">SUM(B110)</f>
        <v>2731.3</v>
      </c>
      <c r="C111" s="79">
        <f t="shared" si="13"/>
        <v>1279.33</v>
      </c>
      <c r="D111" s="108">
        <f t="shared" si="13"/>
        <v>3570</v>
      </c>
      <c r="E111" s="108">
        <f>SUM(E110)</f>
        <v>3570</v>
      </c>
      <c r="F111" s="9">
        <f t="shared" si="13"/>
        <v>3630</v>
      </c>
      <c r="G111" s="9">
        <f t="shared" si="13"/>
        <v>3640</v>
      </c>
      <c r="H111" s="9">
        <f t="shared" si="13"/>
        <v>3640</v>
      </c>
    </row>
    <row r="112" spans="1:8" ht="15">
      <c r="A112" s="21" t="s">
        <v>50</v>
      </c>
      <c r="B112" s="19"/>
      <c r="C112" s="19"/>
      <c r="D112" s="102"/>
      <c r="E112" s="101"/>
      <c r="F112" s="1"/>
      <c r="G112" s="1"/>
      <c r="H112" s="1"/>
    </row>
    <row r="113" spans="1:8" ht="15">
      <c r="A113" s="21" t="s">
        <v>51</v>
      </c>
      <c r="B113" s="19"/>
      <c r="C113" s="19"/>
      <c r="D113" s="102"/>
      <c r="E113" s="102"/>
      <c r="F113" s="1"/>
      <c r="G113" s="1"/>
      <c r="H113" s="1"/>
    </row>
    <row r="114" spans="1:8" ht="15">
      <c r="A114" s="24" t="s">
        <v>17</v>
      </c>
      <c r="B114" s="19">
        <v>3973.27</v>
      </c>
      <c r="C114" s="19">
        <v>3356.85</v>
      </c>
      <c r="D114" s="102">
        <v>12765</v>
      </c>
      <c r="E114" s="102">
        <v>12765</v>
      </c>
      <c r="F114" s="18">
        <v>10510</v>
      </c>
      <c r="G114" s="18">
        <v>6160</v>
      </c>
      <c r="H114" s="101">
        <v>6220</v>
      </c>
    </row>
    <row r="115" spans="1:8" ht="15">
      <c r="A115" s="24" t="s">
        <v>18</v>
      </c>
      <c r="B115" s="19">
        <v>3616.53</v>
      </c>
      <c r="C115" s="19">
        <v>4741.85</v>
      </c>
      <c r="D115" s="102">
        <v>5000</v>
      </c>
      <c r="E115" s="102">
        <v>5000</v>
      </c>
      <c r="F115" s="18">
        <v>5500</v>
      </c>
      <c r="G115" s="18">
        <v>5500</v>
      </c>
      <c r="H115" s="101">
        <v>5500</v>
      </c>
    </row>
    <row r="116" spans="1:8" ht="15">
      <c r="A116" s="21"/>
      <c r="B116" s="79">
        <f aca="true" t="shared" si="14" ref="B116:H116">SUM(B114:B115)</f>
        <v>7589.8</v>
      </c>
      <c r="C116" s="79">
        <f t="shared" si="14"/>
        <v>8098.700000000001</v>
      </c>
      <c r="D116" s="108">
        <f t="shared" si="14"/>
        <v>17765</v>
      </c>
      <c r="E116" s="108">
        <f t="shared" si="14"/>
        <v>17765</v>
      </c>
      <c r="F116" s="9">
        <f t="shared" si="14"/>
        <v>16010</v>
      </c>
      <c r="G116" s="9">
        <f t="shared" si="14"/>
        <v>11660</v>
      </c>
      <c r="H116" s="9">
        <f t="shared" si="14"/>
        <v>11720</v>
      </c>
    </row>
    <row r="117" spans="1:8" ht="15">
      <c r="A117" s="21" t="s">
        <v>52</v>
      </c>
      <c r="B117" s="19"/>
      <c r="C117" s="19"/>
      <c r="D117" s="102"/>
      <c r="E117" s="101"/>
      <c r="F117" s="1"/>
      <c r="G117" s="1"/>
      <c r="H117" s="1"/>
    </row>
    <row r="118" spans="1:8" ht="15">
      <c r="A118" s="21" t="s">
        <v>53</v>
      </c>
      <c r="B118" s="19"/>
      <c r="C118" s="19"/>
      <c r="D118" s="102"/>
      <c r="E118" s="102"/>
      <c r="F118" s="1"/>
      <c r="G118" s="1"/>
      <c r="H118" s="1"/>
    </row>
    <row r="119" spans="1:8" ht="15">
      <c r="A119" s="21" t="s">
        <v>54</v>
      </c>
      <c r="B119" s="19"/>
      <c r="C119" s="19"/>
      <c r="D119" s="102"/>
      <c r="E119" s="102"/>
      <c r="F119" s="1"/>
      <c r="G119" s="1"/>
      <c r="H119" s="1"/>
    </row>
    <row r="120" spans="1:8" ht="15">
      <c r="A120" s="17" t="s">
        <v>17</v>
      </c>
      <c r="B120" s="19">
        <v>201.5</v>
      </c>
      <c r="C120" s="19">
        <v>187.13</v>
      </c>
      <c r="D120" s="102">
        <v>600</v>
      </c>
      <c r="E120" s="102">
        <v>600</v>
      </c>
      <c r="F120" s="18">
        <v>600</v>
      </c>
      <c r="G120" s="18">
        <v>600</v>
      </c>
      <c r="H120" s="101">
        <v>600</v>
      </c>
    </row>
    <row r="121" spans="1:8" ht="15">
      <c r="A121" s="21"/>
      <c r="B121" s="79">
        <f aca="true" t="shared" si="15" ref="B121:H121">SUM(B120)</f>
        <v>201.5</v>
      </c>
      <c r="C121" s="79">
        <f t="shared" si="15"/>
        <v>187.13</v>
      </c>
      <c r="D121" s="108">
        <f t="shared" si="15"/>
        <v>600</v>
      </c>
      <c r="E121" s="108">
        <f t="shared" si="15"/>
        <v>600</v>
      </c>
      <c r="F121" s="9">
        <f t="shared" si="15"/>
        <v>600</v>
      </c>
      <c r="G121" s="9">
        <f t="shared" si="15"/>
        <v>600</v>
      </c>
      <c r="H121" s="9">
        <f t="shared" si="15"/>
        <v>600</v>
      </c>
    </row>
    <row r="122" spans="1:8" ht="15">
      <c r="A122" s="21" t="s">
        <v>55</v>
      </c>
      <c r="B122" s="19"/>
      <c r="C122" s="19"/>
      <c r="D122" s="102"/>
      <c r="E122" s="101"/>
      <c r="F122" s="1"/>
      <c r="G122" s="1"/>
      <c r="H122" s="1"/>
    </row>
    <row r="123" spans="1:8" ht="15">
      <c r="A123" s="21" t="s">
        <v>56</v>
      </c>
      <c r="B123" s="19"/>
      <c r="C123" s="19"/>
      <c r="D123" s="102"/>
      <c r="E123" s="102"/>
      <c r="F123" s="1"/>
      <c r="G123" s="1"/>
      <c r="H123" s="1"/>
    </row>
    <row r="124" spans="1:8" ht="15">
      <c r="A124" s="24" t="s">
        <v>16</v>
      </c>
      <c r="B124" s="19">
        <v>91640.03</v>
      </c>
      <c r="C124" s="19">
        <v>82866.89</v>
      </c>
      <c r="D124" s="102">
        <v>125000</v>
      </c>
      <c r="E124" s="102">
        <v>125000</v>
      </c>
      <c r="F124" s="18">
        <v>134500</v>
      </c>
      <c r="G124" s="18">
        <v>138300</v>
      </c>
      <c r="H124" s="101">
        <v>149000</v>
      </c>
    </row>
    <row r="125" spans="1:8" ht="15">
      <c r="A125" s="24" t="s">
        <v>24</v>
      </c>
      <c r="B125" s="19">
        <v>31077.01</v>
      </c>
      <c r="C125" s="19">
        <v>29921.81</v>
      </c>
      <c r="D125" s="102">
        <v>44137</v>
      </c>
      <c r="E125" s="102">
        <v>44137</v>
      </c>
      <c r="F125" s="18">
        <v>50142</v>
      </c>
      <c r="G125" s="18">
        <v>52342</v>
      </c>
      <c r="H125" s="101">
        <v>54512</v>
      </c>
    </row>
    <row r="126" spans="1:8" ht="15">
      <c r="A126" s="17" t="s">
        <v>17</v>
      </c>
      <c r="B126" s="19">
        <v>9946.38</v>
      </c>
      <c r="C126" s="19">
        <v>12916.4</v>
      </c>
      <c r="D126" s="102">
        <v>20528</v>
      </c>
      <c r="E126" s="102">
        <v>20528</v>
      </c>
      <c r="F126" s="18">
        <v>30938</v>
      </c>
      <c r="G126" s="101">
        <v>16930</v>
      </c>
      <c r="H126" s="101">
        <v>16980</v>
      </c>
    </row>
    <row r="127" spans="1:8" ht="15">
      <c r="A127" s="17" t="s">
        <v>18</v>
      </c>
      <c r="B127" s="19">
        <v>325.05</v>
      </c>
      <c r="C127" s="19">
        <v>322.39</v>
      </c>
      <c r="D127" s="102">
        <v>450</v>
      </c>
      <c r="E127" s="102">
        <v>450</v>
      </c>
      <c r="F127" s="18">
        <v>450</v>
      </c>
      <c r="G127" s="18">
        <v>450</v>
      </c>
      <c r="H127" s="101">
        <v>450</v>
      </c>
    </row>
    <row r="128" spans="1:8" ht="15">
      <c r="A128" s="17"/>
      <c r="B128" s="108">
        <f>SUM(B124:B127)</f>
        <v>132988.46999999997</v>
      </c>
      <c r="C128" s="108">
        <v>126027.49</v>
      </c>
      <c r="D128" s="108">
        <f>SUM(D124:D127)</f>
        <v>190115</v>
      </c>
      <c r="E128" s="108">
        <v>190115</v>
      </c>
      <c r="F128" s="9">
        <v>216030</v>
      </c>
      <c r="G128" s="9">
        <v>208022</v>
      </c>
      <c r="H128" s="9">
        <v>220942</v>
      </c>
    </row>
    <row r="129" spans="1:8" ht="15">
      <c r="A129" s="75"/>
      <c r="B129" s="113"/>
      <c r="C129" s="113"/>
      <c r="D129" s="113"/>
      <c r="E129" s="113"/>
      <c r="F129" s="66"/>
      <c r="G129" s="66"/>
      <c r="H129" s="66"/>
    </row>
    <row r="130" spans="1:8" ht="15">
      <c r="A130" s="75"/>
      <c r="B130" s="116"/>
      <c r="C130" s="116"/>
      <c r="D130" s="116"/>
      <c r="E130" s="116"/>
      <c r="F130" s="116"/>
      <c r="G130" s="116"/>
      <c r="H130" s="116"/>
    </row>
    <row r="131" spans="1:8" ht="15">
      <c r="A131" s="75"/>
      <c r="B131" s="116"/>
      <c r="C131" s="116"/>
      <c r="D131" s="116"/>
      <c r="E131" s="116"/>
      <c r="F131" s="116"/>
      <c r="G131" s="116"/>
      <c r="H131" s="116"/>
    </row>
    <row r="132" spans="1:8" ht="15">
      <c r="A132" s="17"/>
      <c r="B132" s="98" t="s">
        <v>97</v>
      </c>
      <c r="C132" s="98" t="s">
        <v>97</v>
      </c>
      <c r="D132" s="98" t="s">
        <v>88</v>
      </c>
      <c r="E132" s="98" t="s">
        <v>109</v>
      </c>
      <c r="F132" s="98" t="s">
        <v>111</v>
      </c>
      <c r="G132" s="98" t="s">
        <v>77</v>
      </c>
      <c r="H132" s="98" t="s">
        <v>77</v>
      </c>
    </row>
    <row r="133" spans="1:8" ht="15">
      <c r="A133" s="86" t="s">
        <v>57</v>
      </c>
      <c r="B133" s="100">
        <v>2019</v>
      </c>
      <c r="C133" s="100">
        <v>2020</v>
      </c>
      <c r="D133" s="100">
        <v>2021</v>
      </c>
      <c r="E133" s="100" t="s">
        <v>110</v>
      </c>
      <c r="F133" s="100" t="s">
        <v>96</v>
      </c>
      <c r="G133" s="100" t="s">
        <v>112</v>
      </c>
      <c r="H133" s="100" t="s">
        <v>115</v>
      </c>
    </row>
    <row r="134" spans="1:8" ht="15">
      <c r="A134" s="86" t="s">
        <v>58</v>
      </c>
      <c r="B134" s="19"/>
      <c r="C134" s="19"/>
      <c r="D134" s="102"/>
      <c r="E134" s="102"/>
      <c r="F134" s="1"/>
      <c r="G134" s="1"/>
      <c r="H134" s="1"/>
    </row>
    <row r="135" spans="1:8" ht="15">
      <c r="A135" s="17" t="s">
        <v>16</v>
      </c>
      <c r="B135" s="30">
        <v>140893.45</v>
      </c>
      <c r="C135" s="30">
        <v>182074.43</v>
      </c>
      <c r="D135" s="103">
        <v>169377</v>
      </c>
      <c r="E135" s="103">
        <v>169377</v>
      </c>
      <c r="F135" s="33">
        <v>178400</v>
      </c>
      <c r="G135" s="33">
        <f>+F135*0.01+F135</f>
        <v>180184</v>
      </c>
      <c r="H135" s="124">
        <v>183787</v>
      </c>
    </row>
    <row r="136" spans="1:8" ht="15">
      <c r="A136" s="24" t="s">
        <v>24</v>
      </c>
      <c r="B136" s="30">
        <v>51260.12</v>
      </c>
      <c r="C136" s="30">
        <v>63133.91</v>
      </c>
      <c r="D136" s="103">
        <v>59197</v>
      </c>
      <c r="E136" s="103">
        <v>59197</v>
      </c>
      <c r="F136" s="33">
        <v>62560</v>
      </c>
      <c r="G136" s="33">
        <v>63185</v>
      </c>
      <c r="H136" s="124">
        <v>64448</v>
      </c>
    </row>
    <row r="137" spans="1:8" ht="15">
      <c r="A137" s="17" t="s">
        <v>17</v>
      </c>
      <c r="B137" s="30">
        <v>36717.02</v>
      </c>
      <c r="C137" s="30">
        <v>61326.02</v>
      </c>
      <c r="D137" s="103">
        <v>33825</v>
      </c>
      <c r="E137" s="103">
        <v>33825</v>
      </c>
      <c r="F137" s="33">
        <v>55600</v>
      </c>
      <c r="G137" s="33">
        <f>+F137*0.01+F137</f>
        <v>56156</v>
      </c>
      <c r="H137" s="124">
        <v>57279</v>
      </c>
    </row>
    <row r="138" spans="1:8" ht="15">
      <c r="A138" s="17" t="s">
        <v>18</v>
      </c>
      <c r="B138" s="30">
        <v>3333.44</v>
      </c>
      <c r="C138" s="30">
        <v>6362.3</v>
      </c>
      <c r="D138" s="103">
        <v>2250</v>
      </c>
      <c r="E138" s="103">
        <v>2250</v>
      </c>
      <c r="F138" s="33">
        <v>4500</v>
      </c>
      <c r="G138" s="33">
        <f>+F138*0.01+F138</f>
        <v>4545</v>
      </c>
      <c r="H138" s="124">
        <v>4635</v>
      </c>
    </row>
    <row r="139" spans="1:8" ht="15">
      <c r="A139" s="24"/>
      <c r="B139" s="81">
        <f aca="true" t="shared" si="16" ref="B139:H139">SUM(B135:B138)</f>
        <v>232204.03</v>
      </c>
      <c r="C139" s="81">
        <f>SUM(C135:C138)</f>
        <v>312896.66</v>
      </c>
      <c r="D139" s="105">
        <f t="shared" si="16"/>
        <v>264649</v>
      </c>
      <c r="E139" s="105">
        <f>SUM(E135:E138)</f>
        <v>264649</v>
      </c>
      <c r="F139" s="82">
        <f t="shared" si="16"/>
        <v>301060</v>
      </c>
      <c r="G139" s="82">
        <f t="shared" si="16"/>
        <v>304070</v>
      </c>
      <c r="H139" s="82">
        <f t="shared" si="16"/>
        <v>310149</v>
      </c>
    </row>
    <row r="140" spans="1:8" ht="15">
      <c r="A140" s="21" t="s">
        <v>59</v>
      </c>
      <c r="B140" s="26"/>
      <c r="C140" s="26"/>
      <c r="D140" s="26"/>
      <c r="E140" s="26"/>
      <c r="F140" s="59"/>
      <c r="G140" s="59"/>
      <c r="H140" s="59"/>
    </row>
    <row r="141" spans="1:8" ht="15">
      <c r="A141" s="21" t="s">
        <v>60</v>
      </c>
      <c r="B141" s="26"/>
      <c r="C141" s="26"/>
      <c r="D141" s="26"/>
      <c r="E141" s="26"/>
      <c r="F141" s="59"/>
      <c r="G141" s="59"/>
      <c r="H141" s="59"/>
    </row>
    <row r="142" spans="1:8" ht="15">
      <c r="A142" s="17" t="s">
        <v>16</v>
      </c>
      <c r="B142" s="30">
        <v>267416.53</v>
      </c>
      <c r="C142" s="30">
        <v>295979.15</v>
      </c>
      <c r="D142" s="103">
        <v>284075</v>
      </c>
      <c r="E142" s="103">
        <v>284075</v>
      </c>
      <c r="F142" s="33">
        <v>292010</v>
      </c>
      <c r="G142" s="33">
        <v>294930</v>
      </c>
      <c r="H142" s="124">
        <v>300828</v>
      </c>
    </row>
    <row r="143" spans="1:8" ht="15">
      <c r="A143" s="24" t="s">
        <v>24</v>
      </c>
      <c r="B143" s="30">
        <v>97745.44</v>
      </c>
      <c r="C143" s="30">
        <v>104062.21</v>
      </c>
      <c r="D143" s="103">
        <v>99284</v>
      </c>
      <c r="E143" s="103">
        <v>99284</v>
      </c>
      <c r="F143" s="33">
        <v>102379</v>
      </c>
      <c r="G143" s="33">
        <v>103402</v>
      </c>
      <c r="H143" s="124">
        <v>105470</v>
      </c>
    </row>
    <row r="144" spans="1:8" ht="15">
      <c r="A144" s="17" t="s">
        <v>17</v>
      </c>
      <c r="B144" s="30">
        <v>63264.77</v>
      </c>
      <c r="C144" s="30">
        <v>104572.35</v>
      </c>
      <c r="D144" s="103">
        <v>62842</v>
      </c>
      <c r="E144" s="103">
        <v>62842</v>
      </c>
      <c r="F144" s="33">
        <v>75211</v>
      </c>
      <c r="G144" s="33">
        <v>75963</v>
      </c>
      <c r="H144" s="124">
        <v>77482</v>
      </c>
    </row>
    <row r="145" spans="1:8" ht="15">
      <c r="A145" s="17" t="s">
        <v>18</v>
      </c>
      <c r="B145" s="30">
        <v>9481.71</v>
      </c>
      <c r="C145" s="30">
        <v>3735.44</v>
      </c>
      <c r="D145" s="103">
        <v>6150</v>
      </c>
      <c r="E145" s="103">
        <v>6150</v>
      </c>
      <c r="F145" s="33">
        <v>5340</v>
      </c>
      <c r="G145" s="33">
        <v>5393</v>
      </c>
      <c r="H145" s="124">
        <v>5500</v>
      </c>
    </row>
    <row r="146" spans="1:8" ht="15">
      <c r="A146" s="17"/>
      <c r="B146" s="79">
        <f aca="true" t="shared" si="17" ref="B146:G146">SUM(B142:B145)</f>
        <v>437908.45000000007</v>
      </c>
      <c r="C146" s="81">
        <f>SUM(C142:C145)</f>
        <v>508349.1500000001</v>
      </c>
      <c r="D146" s="105">
        <f>SUM(D142:D145)</f>
        <v>452351</v>
      </c>
      <c r="E146" s="105">
        <f>SUM(E142:E145)</f>
        <v>452351</v>
      </c>
      <c r="F146" s="57">
        <f t="shared" si="17"/>
        <v>474940</v>
      </c>
      <c r="G146" s="57">
        <f t="shared" si="17"/>
        <v>479688</v>
      </c>
      <c r="H146" s="109">
        <f>SUM(H142:H145)</f>
        <v>489280</v>
      </c>
    </row>
    <row r="147" spans="1:8" ht="15">
      <c r="A147" s="21" t="s">
        <v>61</v>
      </c>
      <c r="B147" s="19"/>
      <c r="C147" s="19"/>
      <c r="D147" s="102"/>
      <c r="E147" s="102"/>
      <c r="F147" s="33"/>
      <c r="G147" s="33"/>
      <c r="H147" s="33"/>
    </row>
    <row r="148" spans="1:8" ht="15">
      <c r="A148" s="21" t="s">
        <v>62</v>
      </c>
      <c r="B148" s="19"/>
      <c r="C148" s="19"/>
      <c r="D148" s="102"/>
      <c r="E148" s="102"/>
      <c r="F148" s="33"/>
      <c r="G148" s="33"/>
      <c r="H148" s="33"/>
    </row>
    <row r="149" spans="1:8" ht="15">
      <c r="A149" s="17" t="s">
        <v>16</v>
      </c>
      <c r="B149" s="19">
        <v>29135.47</v>
      </c>
      <c r="C149" s="19">
        <v>36327.29</v>
      </c>
      <c r="D149" s="102">
        <v>37920</v>
      </c>
      <c r="E149" s="102">
        <v>37920</v>
      </c>
      <c r="F149" s="33">
        <v>44330</v>
      </c>
      <c r="G149" s="33">
        <v>44773</v>
      </c>
      <c r="H149" s="124">
        <v>45216</v>
      </c>
    </row>
    <row r="150" spans="1:8" ht="15">
      <c r="A150" s="24" t="s">
        <v>24</v>
      </c>
      <c r="B150" s="30">
        <v>10329.33</v>
      </c>
      <c r="C150" s="30">
        <v>12329.07</v>
      </c>
      <c r="D150" s="103">
        <v>13250</v>
      </c>
      <c r="E150" s="103">
        <v>13250</v>
      </c>
      <c r="F150" s="33">
        <v>15550</v>
      </c>
      <c r="G150" s="33">
        <v>15705</v>
      </c>
      <c r="H150" s="124">
        <f>+F150*0.02+F150</f>
        <v>15861</v>
      </c>
    </row>
    <row r="151" spans="1:8" ht="15">
      <c r="A151" s="17" t="s">
        <v>17</v>
      </c>
      <c r="B151" s="30">
        <v>2230.3</v>
      </c>
      <c r="C151" s="30">
        <v>2415.94</v>
      </c>
      <c r="D151" s="103">
        <v>4150</v>
      </c>
      <c r="E151" s="103">
        <v>4150</v>
      </c>
      <c r="F151" s="33">
        <v>4500</v>
      </c>
      <c r="G151" s="33">
        <f>+F151*0.01+F151</f>
        <v>4545</v>
      </c>
      <c r="H151" s="124">
        <f>+F151*0.02+F151</f>
        <v>4590</v>
      </c>
    </row>
    <row r="152" spans="1:8" ht="15">
      <c r="A152" s="17" t="s">
        <v>18</v>
      </c>
      <c r="B152" s="30">
        <v>1767.84</v>
      </c>
      <c r="C152" s="30">
        <v>0</v>
      </c>
      <c r="D152" s="103">
        <v>250</v>
      </c>
      <c r="E152" s="103">
        <v>250</v>
      </c>
      <c r="F152" s="33">
        <v>250</v>
      </c>
      <c r="G152" s="33">
        <v>252</v>
      </c>
      <c r="H152" s="124">
        <f>+F152*0.02+F152</f>
        <v>255</v>
      </c>
    </row>
    <row r="153" spans="1:8" ht="15">
      <c r="A153" s="17"/>
      <c r="B153" s="81">
        <f aca="true" t="shared" si="18" ref="B153:G153">SUM(B149:B152)</f>
        <v>43462.94</v>
      </c>
      <c r="C153" s="81">
        <f>SUM(C149:C152)</f>
        <v>51072.3</v>
      </c>
      <c r="D153" s="105">
        <f>SUM(D149:D152)</f>
        <v>55570</v>
      </c>
      <c r="E153" s="105">
        <f>SUM(E149:E152)</f>
        <v>55570</v>
      </c>
      <c r="F153" s="82">
        <f t="shared" si="18"/>
        <v>64630</v>
      </c>
      <c r="G153" s="57">
        <f t="shared" si="18"/>
        <v>65275</v>
      </c>
      <c r="H153" s="109">
        <f>SUM(H149:H152)</f>
        <v>65922</v>
      </c>
    </row>
    <row r="154" spans="1:8" ht="15">
      <c r="A154" s="21" t="s">
        <v>63</v>
      </c>
      <c r="B154" s="19"/>
      <c r="C154" s="19"/>
      <c r="D154" s="102"/>
      <c r="E154" s="102"/>
      <c r="F154" s="1"/>
      <c r="G154" s="1"/>
      <c r="H154" s="1"/>
    </row>
    <row r="155" spans="1:8" ht="15">
      <c r="A155" s="21" t="s">
        <v>64</v>
      </c>
      <c r="B155" s="19"/>
      <c r="C155" s="19"/>
      <c r="D155" s="102"/>
      <c r="E155" s="102"/>
      <c r="F155" s="1"/>
      <c r="G155" s="1"/>
      <c r="H155" s="1"/>
    </row>
    <row r="156" spans="1:8" ht="15">
      <c r="A156" s="21" t="s">
        <v>65</v>
      </c>
      <c r="B156" s="19"/>
      <c r="C156" s="19"/>
      <c r="D156" s="102"/>
      <c r="E156" s="102"/>
      <c r="F156" s="1"/>
      <c r="G156" s="1"/>
      <c r="H156" s="1"/>
    </row>
    <row r="157" spans="1:8" ht="15">
      <c r="A157" s="24" t="s">
        <v>16</v>
      </c>
      <c r="B157" s="30">
        <v>52365.6</v>
      </c>
      <c r="C157" s="30">
        <v>57142.37</v>
      </c>
      <c r="D157" s="103">
        <v>63010</v>
      </c>
      <c r="E157" s="103">
        <v>63010</v>
      </c>
      <c r="F157" s="125">
        <v>65025</v>
      </c>
      <c r="G157" s="125">
        <v>65675</v>
      </c>
      <c r="H157" s="126">
        <v>66325</v>
      </c>
    </row>
    <row r="158" spans="1:8" ht="15">
      <c r="A158" s="24" t="s">
        <v>24</v>
      </c>
      <c r="B158" s="30">
        <v>18860.78</v>
      </c>
      <c r="C158" s="30">
        <v>19233.3</v>
      </c>
      <c r="D158" s="103">
        <v>22040</v>
      </c>
      <c r="E158" s="103">
        <v>22040</v>
      </c>
      <c r="F158" s="33">
        <v>23000</v>
      </c>
      <c r="G158" s="125">
        <f>+F158*0.01+F158</f>
        <v>23230</v>
      </c>
      <c r="H158" s="126">
        <f>+F158*0.02+F158</f>
        <v>23460</v>
      </c>
    </row>
    <row r="159" spans="1:8" ht="15">
      <c r="A159" s="24" t="s">
        <v>17</v>
      </c>
      <c r="B159" s="30">
        <v>72451.8</v>
      </c>
      <c r="C159" s="30">
        <v>62770.82</v>
      </c>
      <c r="D159" s="103">
        <v>52660</v>
      </c>
      <c r="E159" s="103">
        <v>52660</v>
      </c>
      <c r="F159" s="33">
        <v>57000</v>
      </c>
      <c r="G159" s="125">
        <f>+F159*0.01+F159</f>
        <v>57570</v>
      </c>
      <c r="H159" s="126">
        <f>+F159*0.02+F159</f>
        <v>58140</v>
      </c>
    </row>
    <row r="160" spans="1:8" ht="15">
      <c r="A160" s="17" t="s">
        <v>18</v>
      </c>
      <c r="B160" s="30">
        <v>226.59</v>
      </c>
      <c r="C160" s="30">
        <v>113.33</v>
      </c>
      <c r="D160" s="103">
        <v>1750</v>
      </c>
      <c r="E160" s="103">
        <v>1750</v>
      </c>
      <c r="F160" s="33">
        <v>450</v>
      </c>
      <c r="G160" s="125">
        <v>454</v>
      </c>
      <c r="H160" s="126">
        <f>+F160*0.02+F160</f>
        <v>459</v>
      </c>
    </row>
    <row r="161" spans="1:8" ht="15">
      <c r="A161" s="17"/>
      <c r="B161" s="83">
        <f aca="true" t="shared" si="19" ref="B161:H161">SUM(B157:B160)</f>
        <v>143904.77</v>
      </c>
      <c r="C161" s="83">
        <f t="shared" si="19"/>
        <v>139259.81999999998</v>
      </c>
      <c r="D161" s="83">
        <f t="shared" si="19"/>
        <v>139460</v>
      </c>
      <c r="E161" s="83">
        <f t="shared" si="19"/>
        <v>139460</v>
      </c>
      <c r="F161" s="109">
        <f t="shared" si="19"/>
        <v>145475</v>
      </c>
      <c r="G161" s="109">
        <f t="shared" si="19"/>
        <v>146929</v>
      </c>
      <c r="H161" s="109">
        <f t="shared" si="19"/>
        <v>148384</v>
      </c>
    </row>
    <row r="162" spans="1:8" ht="15">
      <c r="A162" s="72"/>
      <c r="B162" s="70"/>
      <c r="C162" s="70"/>
      <c r="D162" s="70"/>
      <c r="E162" s="70"/>
      <c r="F162" s="73"/>
      <c r="G162" s="74"/>
      <c r="H162" s="74"/>
    </row>
    <row r="163" spans="1:8" ht="15">
      <c r="A163" s="75"/>
      <c r="B163" s="67"/>
      <c r="C163" s="67"/>
      <c r="D163" s="67"/>
      <c r="E163" s="67"/>
      <c r="F163" s="65"/>
      <c r="G163" s="66"/>
      <c r="H163" s="66"/>
    </row>
    <row r="164" spans="1:8" ht="15">
      <c r="A164" s="75"/>
      <c r="B164" s="67"/>
      <c r="C164" s="67"/>
      <c r="D164" s="67"/>
      <c r="E164" s="67"/>
      <c r="F164" s="65"/>
      <c r="G164" s="66"/>
      <c r="H164" s="66"/>
    </row>
    <row r="165" spans="1:8" ht="15">
      <c r="A165" s="17"/>
      <c r="B165" s="98" t="s">
        <v>97</v>
      </c>
      <c r="C165" s="98" t="s">
        <v>97</v>
      </c>
      <c r="D165" s="98" t="s">
        <v>88</v>
      </c>
      <c r="E165" s="98" t="s">
        <v>109</v>
      </c>
      <c r="F165" s="98" t="s">
        <v>111</v>
      </c>
      <c r="G165" s="98" t="s">
        <v>77</v>
      </c>
      <c r="H165" s="98" t="s">
        <v>77</v>
      </c>
    </row>
    <row r="166" spans="1:8" ht="15">
      <c r="A166" s="17"/>
      <c r="B166" s="100">
        <v>2019</v>
      </c>
      <c r="C166" s="100">
        <v>2020</v>
      </c>
      <c r="D166" s="100">
        <v>2021</v>
      </c>
      <c r="E166" s="100" t="s">
        <v>110</v>
      </c>
      <c r="F166" s="100" t="s">
        <v>96</v>
      </c>
      <c r="G166" s="100" t="s">
        <v>112</v>
      </c>
      <c r="H166" s="100" t="s">
        <v>115</v>
      </c>
    </row>
    <row r="167" spans="1:8" ht="15">
      <c r="A167" s="21" t="s">
        <v>66</v>
      </c>
      <c r="B167" s="77"/>
      <c r="C167" s="19"/>
      <c r="D167" s="102"/>
      <c r="E167" s="102"/>
      <c r="F167" s="1"/>
      <c r="G167" s="1"/>
      <c r="H167" s="1"/>
    </row>
    <row r="168" spans="1:8" ht="15">
      <c r="A168" s="21" t="s">
        <v>67</v>
      </c>
      <c r="B168" s="19"/>
      <c r="C168" s="19"/>
      <c r="D168" s="102"/>
      <c r="E168" s="102"/>
      <c r="F168" s="1"/>
      <c r="G168" s="1"/>
      <c r="H168" s="1"/>
    </row>
    <row r="169" spans="1:8" ht="15">
      <c r="A169" s="17" t="s">
        <v>17</v>
      </c>
      <c r="B169" s="19">
        <v>1869.69</v>
      </c>
      <c r="C169" s="19">
        <v>2384.74</v>
      </c>
      <c r="D169" s="102">
        <v>5700</v>
      </c>
      <c r="E169" s="102">
        <v>5700</v>
      </c>
      <c r="F169" s="18">
        <v>6500</v>
      </c>
      <c r="G169" s="18">
        <v>6900</v>
      </c>
      <c r="H169" s="101">
        <v>7050</v>
      </c>
    </row>
    <row r="170" spans="1:8" s="96" customFormat="1" ht="15">
      <c r="A170" s="17"/>
      <c r="B170" s="108">
        <v>1869.69</v>
      </c>
      <c r="C170" s="108">
        <f>SUM(C169)</f>
        <v>2384.74</v>
      </c>
      <c r="D170" s="108">
        <f>SUM(D169:D169)</f>
        <v>5700</v>
      </c>
      <c r="E170" s="108">
        <f>SUM(E169)</f>
        <v>5700</v>
      </c>
      <c r="F170" s="107">
        <f>SUM(F169)</f>
        <v>6500</v>
      </c>
      <c r="G170" s="107">
        <f>SUM(G169)</f>
        <v>6900</v>
      </c>
      <c r="H170" s="107">
        <f>SUM(H169)</f>
        <v>7050</v>
      </c>
    </row>
    <row r="171" spans="1:8" ht="15">
      <c r="A171" s="106" t="s">
        <v>107</v>
      </c>
      <c r="B171" s="79"/>
      <c r="C171" s="79"/>
      <c r="D171" s="108"/>
      <c r="E171" s="108"/>
      <c r="F171" s="9"/>
      <c r="G171" s="9"/>
      <c r="H171" s="9"/>
    </row>
    <row r="172" spans="1:8" ht="15">
      <c r="A172" s="21" t="s">
        <v>92</v>
      </c>
      <c r="B172" s="19"/>
      <c r="C172" s="19"/>
      <c r="D172" s="102"/>
      <c r="E172" s="102"/>
      <c r="F172" s="5"/>
      <c r="G172" s="5"/>
      <c r="H172" s="112"/>
    </row>
    <row r="173" spans="1:8" ht="15">
      <c r="A173" s="17" t="s">
        <v>17</v>
      </c>
      <c r="B173" s="94">
        <v>243.4</v>
      </c>
      <c r="C173" s="94">
        <v>48.68</v>
      </c>
      <c r="D173" s="94">
        <v>0</v>
      </c>
      <c r="E173" s="94">
        <v>0</v>
      </c>
      <c r="F173" s="12">
        <v>0</v>
      </c>
      <c r="G173" s="12">
        <v>0</v>
      </c>
      <c r="H173" s="12">
        <v>0</v>
      </c>
    </row>
    <row r="174" spans="1:8" ht="15">
      <c r="A174" s="17"/>
      <c r="B174" s="79">
        <f>SUM(B173)</f>
        <v>243.4</v>
      </c>
      <c r="C174" s="79">
        <f>SUM(C173)</f>
        <v>48.68</v>
      </c>
      <c r="D174" s="108">
        <v>0</v>
      </c>
      <c r="E174" s="108">
        <f>SUM(E173)</f>
        <v>0</v>
      </c>
      <c r="F174" s="9">
        <v>0</v>
      </c>
      <c r="G174" s="9">
        <v>0</v>
      </c>
      <c r="H174" s="9">
        <v>0</v>
      </c>
    </row>
    <row r="175" spans="1:8" ht="15">
      <c r="A175" s="86" t="s">
        <v>68</v>
      </c>
      <c r="B175" s="19"/>
      <c r="C175" s="19"/>
      <c r="D175" s="102"/>
      <c r="E175" s="102"/>
      <c r="F175" s="1"/>
      <c r="G175" s="1"/>
      <c r="H175" s="1"/>
    </row>
    <row r="176" spans="1:8" ht="15">
      <c r="A176" s="86" t="s">
        <v>69</v>
      </c>
      <c r="B176" s="19"/>
      <c r="C176" s="19"/>
      <c r="D176" s="102"/>
      <c r="E176" s="102"/>
      <c r="F176" s="1"/>
      <c r="G176" s="1"/>
      <c r="H176" s="1"/>
    </row>
    <row r="177" spans="1:8" ht="15">
      <c r="A177" s="17" t="s">
        <v>17</v>
      </c>
      <c r="B177" s="30">
        <v>1482.4</v>
      </c>
      <c r="C177" s="30">
        <v>1482.6</v>
      </c>
      <c r="D177" s="103">
        <v>30000</v>
      </c>
      <c r="E177" s="103">
        <v>30000</v>
      </c>
      <c r="F177" s="58">
        <v>30000</v>
      </c>
      <c r="G177" s="58">
        <v>30000</v>
      </c>
      <c r="H177" s="58">
        <v>30000</v>
      </c>
    </row>
    <row r="178" spans="1:8" ht="15">
      <c r="A178" s="17" t="s">
        <v>81</v>
      </c>
      <c r="B178" s="30">
        <v>0</v>
      </c>
      <c r="C178" s="30">
        <v>0</v>
      </c>
      <c r="D178" s="103">
        <v>2000</v>
      </c>
      <c r="E178" s="103">
        <v>2000</v>
      </c>
      <c r="F178" s="58">
        <v>1300</v>
      </c>
      <c r="G178" s="58">
        <v>1300</v>
      </c>
      <c r="H178" s="58">
        <v>1300</v>
      </c>
    </row>
    <row r="179" spans="1:8" ht="15">
      <c r="A179" s="17"/>
      <c r="B179" s="79">
        <f aca="true" t="shared" si="20" ref="B179:H179">SUM(B177:B178)</f>
        <v>1482.4</v>
      </c>
      <c r="C179" s="79">
        <f t="shared" si="20"/>
        <v>1482.6</v>
      </c>
      <c r="D179" s="108">
        <f t="shared" si="20"/>
        <v>32000</v>
      </c>
      <c r="E179" s="108">
        <f t="shared" si="20"/>
        <v>32000</v>
      </c>
      <c r="F179" s="9">
        <f t="shared" si="20"/>
        <v>31300</v>
      </c>
      <c r="G179" s="9">
        <f t="shared" si="20"/>
        <v>31300</v>
      </c>
      <c r="H179" s="9">
        <f t="shared" si="20"/>
        <v>31300</v>
      </c>
    </row>
    <row r="180" spans="1:8" ht="15">
      <c r="A180" s="17"/>
      <c r="B180" s="19"/>
      <c r="C180" s="19"/>
      <c r="D180" s="102"/>
      <c r="E180" s="101"/>
      <c r="F180" s="1"/>
      <c r="G180" s="1"/>
      <c r="H180" s="1"/>
    </row>
    <row r="181" spans="1:8" ht="15.75">
      <c r="A181" s="49" t="s">
        <v>12</v>
      </c>
      <c r="B181" s="50">
        <f>B26+B35+B40+B46+B52+B57+B61+B69+B73+B77+B81+B85+B89+B93+B102+B107+B111+B116+B121+B128+B139+B146+B153+B161+B170+B174+B179</f>
        <v>1388953.2399999998</v>
      </c>
      <c r="C181" s="50">
        <f>C26+C35+C40+C46+C52+C57+C61+C69+C73+C77+C81+C85+C89+C93+C102+C107+C111+C116+C121+C128+C139+C146+C153+C161+C170+C174+C179</f>
        <v>1566490.8700000003</v>
      </c>
      <c r="D181" s="50">
        <f>D26+D35+D40+D46+D52+D57+D61+D69+D73+D77+D81+D85+D89+D93+D102+D107+D111+D116+D121+D128+D139+D146+D153+D161+D170+D174+D179</f>
        <v>1672195</v>
      </c>
      <c r="E181" s="50">
        <f>E26+E35+E40+E46+E52+E57+E61+E69+E73+E77+E81+E85+E89+E93+E102+E107+E111+E116+E121+E128+E139+E146+E153+E161+E170+E174+E179</f>
        <v>1680237</v>
      </c>
      <c r="F181" s="51">
        <f>F26+F35+F40+F46+F52+F57+F61+F69+F73+F77+F81+F85+F89+F93+F102+F107+F111+F116+F121+F128+F139+F146+F153+F161+F170+F174+F179</f>
        <v>1831110</v>
      </c>
      <c r="G181" s="51">
        <f>G26++G35+G40+G46+G52+G57+G61+G69+G73+G77+G81+G85+G89+G93+G102+G107+G111+G116+G121+G128+G139+G146+G153+G161+G170+G174+G179</f>
        <v>1784857</v>
      </c>
      <c r="H181" s="51">
        <f>H26+H35+H40+H46+H52+H57+H61+H69+H73+H77+H81+H85+H89+H93+H102+H107+H111+H116+H121+H128+H139+H146+H153+H161+H170+H179</f>
        <v>1827490</v>
      </c>
    </row>
    <row r="182" spans="1:8" ht="15">
      <c r="A182" s="17"/>
      <c r="B182" s="19"/>
      <c r="C182" s="19"/>
      <c r="D182" s="102"/>
      <c r="E182" s="102"/>
      <c r="F182" s="1"/>
      <c r="G182" s="1"/>
      <c r="H182" s="1"/>
    </row>
    <row r="183" spans="1:8" ht="18.75">
      <c r="A183" s="38" t="s">
        <v>71</v>
      </c>
      <c r="B183" s="98" t="s">
        <v>97</v>
      </c>
      <c r="C183" s="98" t="s">
        <v>97</v>
      </c>
      <c r="D183" s="98" t="s">
        <v>88</v>
      </c>
      <c r="E183" s="98" t="s">
        <v>109</v>
      </c>
      <c r="F183" s="98" t="s">
        <v>111</v>
      </c>
      <c r="G183" s="98" t="s">
        <v>77</v>
      </c>
      <c r="H183" s="98" t="s">
        <v>77</v>
      </c>
    </row>
    <row r="184" spans="1:8" ht="15">
      <c r="A184" s="21" t="s">
        <v>14</v>
      </c>
      <c r="B184" s="100">
        <v>2019</v>
      </c>
      <c r="C184" s="100">
        <v>2020</v>
      </c>
      <c r="D184" s="100">
        <v>2021</v>
      </c>
      <c r="E184" s="100" t="s">
        <v>110</v>
      </c>
      <c r="F184" s="100" t="s">
        <v>96</v>
      </c>
      <c r="G184" s="100" t="s">
        <v>112</v>
      </c>
      <c r="H184" s="100" t="s">
        <v>115</v>
      </c>
    </row>
    <row r="185" spans="1:8" ht="15">
      <c r="A185" s="22" t="s">
        <v>15</v>
      </c>
      <c r="B185" s="77"/>
      <c r="C185" s="19"/>
      <c r="D185" s="102"/>
      <c r="E185" s="102"/>
      <c r="F185" s="1"/>
      <c r="G185" s="1"/>
      <c r="H185" s="1"/>
    </row>
    <row r="186" spans="1:8" ht="15">
      <c r="A186" s="35" t="s">
        <v>74</v>
      </c>
      <c r="B186" s="77">
        <v>680</v>
      </c>
      <c r="C186" s="19">
        <v>0</v>
      </c>
      <c r="D186" s="102">
        <v>3000</v>
      </c>
      <c r="E186" s="102">
        <v>3000</v>
      </c>
      <c r="F186" s="33">
        <v>0</v>
      </c>
      <c r="G186" s="33">
        <v>0</v>
      </c>
      <c r="H186" s="33">
        <v>0</v>
      </c>
    </row>
    <row r="187" spans="1:8" ht="15">
      <c r="A187" s="54" t="s">
        <v>82</v>
      </c>
      <c r="B187" s="19">
        <v>104948.08</v>
      </c>
      <c r="C187" s="19">
        <v>0</v>
      </c>
      <c r="D187" s="102">
        <v>0</v>
      </c>
      <c r="E187" s="102">
        <v>0</v>
      </c>
      <c r="F187" s="33">
        <v>0</v>
      </c>
      <c r="G187" s="33">
        <v>0</v>
      </c>
      <c r="H187" s="33">
        <v>0</v>
      </c>
    </row>
    <row r="188" spans="1:8" ht="15">
      <c r="A188" s="24" t="s">
        <v>73</v>
      </c>
      <c r="B188" s="19">
        <v>0</v>
      </c>
      <c r="C188" s="19">
        <v>6000</v>
      </c>
      <c r="D188" s="102">
        <v>55000</v>
      </c>
      <c r="E188" s="102">
        <v>0</v>
      </c>
      <c r="F188" s="33">
        <v>0</v>
      </c>
      <c r="G188" s="33">
        <v>0</v>
      </c>
      <c r="H188" s="33">
        <v>0</v>
      </c>
    </row>
    <row r="189" spans="1:8" ht="15">
      <c r="A189" s="21"/>
      <c r="B189" s="79">
        <f>SUM(B186:B188)</f>
        <v>105628.08</v>
      </c>
      <c r="C189" s="79">
        <f>SUM(C186:C188)</f>
        <v>6000</v>
      </c>
      <c r="D189" s="108">
        <f>SUM(D186:D188)</f>
        <v>58000</v>
      </c>
      <c r="E189" s="108">
        <f>SUM(E186:E188)</f>
        <v>3000</v>
      </c>
      <c r="F189" s="57">
        <v>5000</v>
      </c>
      <c r="G189" s="57">
        <v>0</v>
      </c>
      <c r="H189" s="109">
        <v>0</v>
      </c>
    </row>
    <row r="190" spans="1:8" ht="15">
      <c r="A190" s="21" t="s">
        <v>25</v>
      </c>
      <c r="B190" s="19"/>
      <c r="C190" s="19"/>
      <c r="D190" s="102"/>
      <c r="E190" s="102"/>
      <c r="F190" s="33"/>
      <c r="G190" s="33"/>
      <c r="H190" s="33"/>
    </row>
    <row r="191" spans="1:8" ht="15">
      <c r="A191" s="21" t="s">
        <v>26</v>
      </c>
      <c r="B191" s="19"/>
      <c r="C191" s="19"/>
      <c r="D191" s="102"/>
      <c r="E191" s="102"/>
      <c r="F191" s="33"/>
      <c r="G191" s="33"/>
      <c r="H191" s="33"/>
    </row>
    <row r="192" spans="1:8" ht="15">
      <c r="A192" s="69" t="s">
        <v>84</v>
      </c>
      <c r="B192" s="19">
        <v>0</v>
      </c>
      <c r="C192" s="19">
        <v>0</v>
      </c>
      <c r="D192" s="102">
        <v>0</v>
      </c>
      <c r="E192" s="102">
        <v>0</v>
      </c>
      <c r="F192" s="33">
        <v>0</v>
      </c>
      <c r="G192" s="33">
        <v>0</v>
      </c>
      <c r="H192" s="33">
        <v>0</v>
      </c>
    </row>
    <row r="193" spans="1:8" ht="15">
      <c r="A193" s="69" t="s">
        <v>85</v>
      </c>
      <c r="B193" s="19">
        <v>55923.36</v>
      </c>
      <c r="C193" s="19">
        <v>20000</v>
      </c>
      <c r="D193" s="102">
        <v>20000</v>
      </c>
      <c r="E193" s="102">
        <v>23000</v>
      </c>
      <c r="F193" s="33">
        <v>0</v>
      </c>
      <c r="G193" s="33">
        <v>0</v>
      </c>
      <c r="H193" s="33">
        <v>0</v>
      </c>
    </row>
    <row r="194" spans="1:8" ht="15">
      <c r="A194" s="21"/>
      <c r="B194" s="79">
        <f aca="true" t="shared" si="21" ref="B194:H194">SUM(B192:B193)</f>
        <v>55923.36</v>
      </c>
      <c r="C194" s="79">
        <f t="shared" si="21"/>
        <v>20000</v>
      </c>
      <c r="D194" s="108">
        <f t="shared" si="21"/>
        <v>20000</v>
      </c>
      <c r="E194" s="108">
        <f t="shared" si="21"/>
        <v>23000</v>
      </c>
      <c r="F194" s="57">
        <f t="shared" si="21"/>
        <v>0</v>
      </c>
      <c r="G194" s="57">
        <f t="shared" si="21"/>
        <v>0</v>
      </c>
      <c r="H194" s="109">
        <f t="shared" si="21"/>
        <v>0</v>
      </c>
    </row>
    <row r="195" spans="1:8" ht="15">
      <c r="A195" s="21"/>
      <c r="B195" s="98" t="s">
        <v>97</v>
      </c>
      <c r="C195" s="98" t="s">
        <v>97</v>
      </c>
      <c r="D195" s="98" t="s">
        <v>88</v>
      </c>
      <c r="E195" s="98" t="s">
        <v>109</v>
      </c>
      <c r="F195" s="98" t="s">
        <v>111</v>
      </c>
      <c r="G195" s="98" t="s">
        <v>77</v>
      </c>
      <c r="H195" s="98" t="s">
        <v>77</v>
      </c>
    </row>
    <row r="196" spans="1:8" ht="15">
      <c r="A196" s="21"/>
      <c r="B196" s="100">
        <v>2019</v>
      </c>
      <c r="C196" s="100">
        <v>2020</v>
      </c>
      <c r="D196" s="100">
        <v>2021</v>
      </c>
      <c r="E196" s="100" t="s">
        <v>110</v>
      </c>
      <c r="F196" s="100" t="s">
        <v>96</v>
      </c>
      <c r="G196" s="100" t="s">
        <v>112</v>
      </c>
      <c r="H196" s="100" t="s">
        <v>115</v>
      </c>
    </row>
    <row r="197" spans="1:8" ht="15">
      <c r="A197" s="21" t="s">
        <v>93</v>
      </c>
      <c r="B197" s="77"/>
      <c r="C197" s="19"/>
      <c r="D197" s="102"/>
      <c r="E197" s="102"/>
      <c r="F197" s="33"/>
      <c r="G197" s="33"/>
      <c r="H197" s="33"/>
    </row>
    <row r="198" spans="1:8" ht="15">
      <c r="A198" s="21" t="s">
        <v>94</v>
      </c>
      <c r="B198" s="77">
        <v>12817.26</v>
      </c>
      <c r="C198" s="19">
        <v>2500</v>
      </c>
      <c r="D198" s="102">
        <v>2500</v>
      </c>
      <c r="E198" s="102">
        <v>0</v>
      </c>
      <c r="F198" s="33">
        <v>0</v>
      </c>
      <c r="G198" s="33">
        <v>0</v>
      </c>
      <c r="H198" s="33">
        <v>0</v>
      </c>
    </row>
    <row r="199" spans="1:8" ht="15">
      <c r="A199" s="21"/>
      <c r="B199" s="84">
        <f>SUM(B198)</f>
        <v>12817.26</v>
      </c>
      <c r="C199" s="79">
        <f>SUM(C198)</f>
        <v>2500</v>
      </c>
      <c r="D199" s="108">
        <f>SUM(D198)</f>
        <v>2500</v>
      </c>
      <c r="E199" s="108">
        <v>0</v>
      </c>
      <c r="F199" s="57">
        <f>SUM(F198)</f>
        <v>0</v>
      </c>
      <c r="G199" s="57">
        <f>SUM(G198)</f>
        <v>0</v>
      </c>
      <c r="H199" s="109">
        <f>SUM(H198)</f>
        <v>0</v>
      </c>
    </row>
    <row r="200" spans="1:8" ht="15">
      <c r="A200" s="21" t="s">
        <v>30</v>
      </c>
      <c r="B200" s="64"/>
      <c r="C200" s="63"/>
      <c r="D200" s="111"/>
      <c r="E200" s="111"/>
      <c r="F200" s="63"/>
      <c r="G200" s="63"/>
      <c r="H200" s="111"/>
    </row>
    <row r="201" spans="1:8" ht="15">
      <c r="A201" s="21" t="s">
        <v>31</v>
      </c>
      <c r="B201" s="64"/>
      <c r="C201" s="61"/>
      <c r="D201" s="61"/>
      <c r="E201" s="61"/>
      <c r="F201" s="63"/>
      <c r="G201" s="62"/>
      <c r="H201" s="110"/>
    </row>
    <row r="202" spans="1:8" ht="15">
      <c r="A202" s="104" t="s">
        <v>98</v>
      </c>
      <c r="B202" s="89">
        <v>0</v>
      </c>
      <c r="C202" s="90">
        <v>4000</v>
      </c>
      <c r="D202" s="90">
        <v>4000</v>
      </c>
      <c r="E202" s="90">
        <v>0</v>
      </c>
      <c r="F202" s="91">
        <v>0</v>
      </c>
      <c r="G202" s="92">
        <v>0</v>
      </c>
      <c r="H202" s="92">
        <v>0</v>
      </c>
    </row>
    <row r="203" spans="1:8" ht="15">
      <c r="A203" s="104" t="s">
        <v>99</v>
      </c>
      <c r="B203" s="89">
        <v>0</v>
      </c>
      <c r="C203" s="90">
        <v>0</v>
      </c>
      <c r="D203" s="90">
        <v>0</v>
      </c>
      <c r="E203" s="90">
        <v>0</v>
      </c>
      <c r="F203" s="91">
        <v>0</v>
      </c>
      <c r="G203" s="92">
        <v>0</v>
      </c>
      <c r="H203" s="92">
        <v>0</v>
      </c>
    </row>
    <row r="204" spans="1:8" ht="15">
      <c r="A204" s="24" t="s">
        <v>72</v>
      </c>
      <c r="B204" s="19">
        <v>300</v>
      </c>
      <c r="C204" s="19">
        <v>2000</v>
      </c>
      <c r="D204" s="102">
        <v>10000</v>
      </c>
      <c r="E204" s="102">
        <v>3000</v>
      </c>
      <c r="F204" s="18">
        <v>3000</v>
      </c>
      <c r="G204" s="18">
        <v>0</v>
      </c>
      <c r="H204" s="101">
        <v>0</v>
      </c>
    </row>
    <row r="205" spans="1:8" ht="15">
      <c r="A205" s="24" t="s">
        <v>73</v>
      </c>
      <c r="B205" s="19">
        <v>0</v>
      </c>
      <c r="C205" s="19">
        <v>31000</v>
      </c>
      <c r="D205" s="102">
        <v>30000</v>
      </c>
      <c r="E205" s="102">
        <v>52000</v>
      </c>
      <c r="F205" s="18">
        <v>64000</v>
      </c>
      <c r="G205" s="18">
        <v>0</v>
      </c>
      <c r="H205" s="101">
        <v>0</v>
      </c>
    </row>
    <row r="206" spans="1:8" ht="15">
      <c r="A206" s="21"/>
      <c r="B206" s="79">
        <f>SUM(B202:B205)</f>
        <v>300</v>
      </c>
      <c r="C206" s="79">
        <f>SUM(C202:C205)</f>
        <v>37000</v>
      </c>
      <c r="D206" s="108">
        <f>SUM(D202:D205)</f>
        <v>44000</v>
      </c>
      <c r="E206" s="108">
        <f>SUM(E204:E205)</f>
        <v>55000</v>
      </c>
      <c r="F206" s="9">
        <f>SUM(F202:F205)</f>
        <v>67000</v>
      </c>
      <c r="G206" s="9">
        <v>0</v>
      </c>
      <c r="H206" s="9">
        <v>0</v>
      </c>
    </row>
    <row r="207" spans="1:8" ht="15">
      <c r="A207" s="21" t="s">
        <v>34</v>
      </c>
      <c r="B207" s="19"/>
      <c r="C207" s="19"/>
      <c r="D207" s="102"/>
      <c r="E207" s="102"/>
      <c r="F207" s="1"/>
      <c r="G207" s="1"/>
      <c r="H207" s="1"/>
    </row>
    <row r="208" spans="1:8" ht="15">
      <c r="A208" s="21" t="s">
        <v>35</v>
      </c>
      <c r="B208" s="19"/>
      <c r="C208" s="19"/>
      <c r="D208" s="102"/>
      <c r="E208" s="102"/>
      <c r="F208" s="1"/>
      <c r="G208" s="1"/>
      <c r="H208" s="1"/>
    </row>
    <row r="209" spans="1:8" ht="15">
      <c r="A209" s="24" t="s">
        <v>72</v>
      </c>
      <c r="B209" s="19">
        <v>0</v>
      </c>
      <c r="C209" s="19">
        <v>0</v>
      </c>
      <c r="D209" s="102">
        <v>0</v>
      </c>
      <c r="E209" s="102">
        <v>0</v>
      </c>
      <c r="F209" s="18">
        <v>0</v>
      </c>
      <c r="G209" s="18">
        <v>0</v>
      </c>
      <c r="H209" s="101">
        <v>0</v>
      </c>
    </row>
    <row r="210" spans="1:8" ht="15">
      <c r="A210" s="24" t="s">
        <v>100</v>
      </c>
      <c r="B210" s="19">
        <v>0</v>
      </c>
      <c r="C210" s="19">
        <v>0</v>
      </c>
      <c r="D210" s="102">
        <v>0</v>
      </c>
      <c r="E210" s="102">
        <v>6000</v>
      </c>
      <c r="F210" s="18">
        <v>3000</v>
      </c>
      <c r="G210" s="18">
        <v>0</v>
      </c>
      <c r="H210" s="101">
        <v>0</v>
      </c>
    </row>
    <row r="211" spans="1:8" ht="15">
      <c r="A211" s="21"/>
      <c r="B211" s="79">
        <f>SUM(B209:B210)</f>
        <v>0</v>
      </c>
      <c r="C211" s="79">
        <f>SUM(C209)</f>
        <v>0</v>
      </c>
      <c r="D211" s="108">
        <v>0</v>
      </c>
      <c r="E211" s="108">
        <f>SUM(E209:E210)</f>
        <v>6000</v>
      </c>
      <c r="F211" s="9">
        <f>SUM(F209:F210)</f>
        <v>3000</v>
      </c>
      <c r="G211" s="9">
        <v>0</v>
      </c>
      <c r="H211" s="9">
        <v>0</v>
      </c>
    </row>
    <row r="212" spans="1:8" ht="15">
      <c r="A212" s="21" t="s">
        <v>36</v>
      </c>
      <c r="B212" s="19"/>
      <c r="C212" s="19"/>
      <c r="D212" s="102"/>
      <c r="E212" s="102"/>
      <c r="F212" s="5"/>
      <c r="G212" s="5"/>
      <c r="H212" s="112"/>
    </row>
    <row r="213" spans="1:8" ht="15">
      <c r="A213" s="21" t="s">
        <v>37</v>
      </c>
      <c r="B213" s="19"/>
      <c r="C213" s="19"/>
      <c r="D213" s="102"/>
      <c r="E213" s="102"/>
      <c r="F213" s="5"/>
      <c r="G213" s="5"/>
      <c r="H213" s="112"/>
    </row>
    <row r="214" spans="1:8" ht="15">
      <c r="A214" s="104" t="s">
        <v>95</v>
      </c>
      <c r="B214" s="19">
        <v>0</v>
      </c>
      <c r="C214" s="19">
        <v>0</v>
      </c>
      <c r="D214" s="102">
        <v>0</v>
      </c>
      <c r="E214" s="102">
        <v>0</v>
      </c>
      <c r="F214" s="5">
        <v>0</v>
      </c>
      <c r="G214" s="5">
        <v>0</v>
      </c>
      <c r="H214" s="112">
        <v>0</v>
      </c>
    </row>
    <row r="215" spans="1:8" ht="15">
      <c r="A215" s="69" t="s">
        <v>101</v>
      </c>
      <c r="B215" s="19">
        <v>2600</v>
      </c>
      <c r="C215" s="19">
        <v>20000</v>
      </c>
      <c r="D215" s="102">
        <v>0</v>
      </c>
      <c r="E215" s="102">
        <v>0</v>
      </c>
      <c r="F215" s="5">
        <v>0</v>
      </c>
      <c r="G215" s="5">
        <v>0</v>
      </c>
      <c r="H215" s="112">
        <v>0</v>
      </c>
    </row>
    <row r="216" spans="1:8" s="96" customFormat="1" ht="15">
      <c r="A216" s="104" t="s">
        <v>72</v>
      </c>
      <c r="B216" s="102">
        <v>0</v>
      </c>
      <c r="C216" s="102">
        <v>0</v>
      </c>
      <c r="D216" s="102">
        <v>0</v>
      </c>
      <c r="E216" s="102">
        <v>8000</v>
      </c>
      <c r="F216" s="112">
        <v>0</v>
      </c>
      <c r="G216" s="112">
        <v>0</v>
      </c>
      <c r="H216" s="112">
        <v>0</v>
      </c>
    </row>
    <row r="217" spans="1:8" ht="15">
      <c r="A217" s="21"/>
      <c r="B217" s="79">
        <f>SUM(B214:B215)</f>
        <v>2600</v>
      </c>
      <c r="C217" s="79">
        <f>SUM(C214:C215)</f>
        <v>20000</v>
      </c>
      <c r="D217" s="108">
        <v>0</v>
      </c>
      <c r="E217" s="108">
        <f>SUM(E214:E216)</f>
        <v>8000</v>
      </c>
      <c r="F217" s="9">
        <f>SUM(F214:F215)</f>
        <v>0</v>
      </c>
      <c r="G217" s="9">
        <v>0</v>
      </c>
      <c r="H217" s="9">
        <v>0</v>
      </c>
    </row>
    <row r="218" spans="1:8" ht="15">
      <c r="A218" s="21" t="s">
        <v>38</v>
      </c>
      <c r="B218" s="6"/>
      <c r="C218" s="6"/>
      <c r="D218" s="6"/>
      <c r="E218" s="6"/>
      <c r="F218" s="1"/>
      <c r="G218" s="1"/>
      <c r="H218" s="1"/>
    </row>
    <row r="219" spans="1:8" ht="15">
      <c r="A219" s="21" t="s">
        <v>39</v>
      </c>
      <c r="B219" s="6"/>
      <c r="C219" s="6"/>
      <c r="D219" s="6"/>
      <c r="E219" s="6"/>
      <c r="F219" s="1"/>
      <c r="G219" s="1"/>
      <c r="H219" s="1"/>
    </row>
    <row r="220" spans="1:8" ht="15">
      <c r="A220" s="24" t="s">
        <v>72</v>
      </c>
      <c r="B220" s="6">
        <v>0</v>
      </c>
      <c r="C220" s="6">
        <v>0</v>
      </c>
      <c r="D220" s="6">
        <v>0</v>
      </c>
      <c r="E220" s="6">
        <v>0</v>
      </c>
      <c r="F220" s="28">
        <v>0</v>
      </c>
      <c r="G220" s="28">
        <v>0</v>
      </c>
      <c r="H220" s="28">
        <v>0</v>
      </c>
    </row>
    <row r="221" spans="1:8" s="96" customFormat="1" ht="15">
      <c r="A221" s="104" t="s">
        <v>100</v>
      </c>
      <c r="B221" s="6">
        <v>0</v>
      </c>
      <c r="C221" s="6">
        <v>0</v>
      </c>
      <c r="D221" s="6">
        <v>0</v>
      </c>
      <c r="E221" s="6">
        <v>0</v>
      </c>
      <c r="F221" s="28">
        <v>3000</v>
      </c>
      <c r="G221" s="28">
        <v>0</v>
      </c>
      <c r="H221" s="28">
        <v>0</v>
      </c>
    </row>
    <row r="222" spans="1:8" ht="15">
      <c r="A222" s="21"/>
      <c r="B222" s="10">
        <f>SUM(B220)</f>
        <v>0</v>
      </c>
      <c r="C222" s="10">
        <f>SUM(C220)</f>
        <v>0</v>
      </c>
      <c r="D222" s="10">
        <v>0</v>
      </c>
      <c r="E222" s="10">
        <v>0</v>
      </c>
      <c r="F222" s="9">
        <f>SUM(F220:F221)</f>
        <v>3000</v>
      </c>
      <c r="G222" s="9">
        <v>0</v>
      </c>
      <c r="H222" s="9">
        <v>0</v>
      </c>
    </row>
    <row r="223" spans="1:8" ht="15">
      <c r="A223" s="21" t="s">
        <v>45</v>
      </c>
      <c r="B223" s="6"/>
      <c r="C223" s="6"/>
      <c r="D223" s="6"/>
      <c r="E223" s="6"/>
      <c r="F223" s="1"/>
      <c r="G223" s="1"/>
      <c r="H223" s="1"/>
    </row>
    <row r="224" spans="1:8" ht="15">
      <c r="A224" s="17" t="s">
        <v>82</v>
      </c>
      <c r="B224" s="6">
        <v>0</v>
      </c>
      <c r="C224" s="6">
        <v>0</v>
      </c>
      <c r="D224" s="6">
        <v>0</v>
      </c>
      <c r="E224" s="6">
        <v>0</v>
      </c>
      <c r="F224" s="28">
        <v>0</v>
      </c>
      <c r="G224" s="28">
        <v>0</v>
      </c>
      <c r="H224" s="28">
        <v>0</v>
      </c>
    </row>
    <row r="225" spans="1:8" ht="15">
      <c r="A225" s="17" t="s">
        <v>84</v>
      </c>
      <c r="B225" s="6">
        <v>0</v>
      </c>
      <c r="C225" s="6">
        <v>0</v>
      </c>
      <c r="D225" s="6">
        <v>0</v>
      </c>
      <c r="E225" s="6">
        <v>0</v>
      </c>
      <c r="F225" s="28">
        <v>0</v>
      </c>
      <c r="G225" s="28">
        <v>0</v>
      </c>
      <c r="H225" s="28">
        <v>0</v>
      </c>
    </row>
    <row r="226" spans="1:8" ht="15">
      <c r="A226" s="17" t="s">
        <v>86</v>
      </c>
      <c r="B226" s="6">
        <v>59035.39</v>
      </c>
      <c r="C226" s="6">
        <v>12500</v>
      </c>
      <c r="D226" s="6">
        <v>0</v>
      </c>
      <c r="E226" s="6">
        <v>0</v>
      </c>
      <c r="F226" s="28">
        <v>15000</v>
      </c>
      <c r="G226" s="28">
        <v>0</v>
      </c>
      <c r="H226" s="28">
        <v>0</v>
      </c>
    </row>
    <row r="227" spans="1:8" ht="15">
      <c r="A227" s="106"/>
      <c r="B227" s="10">
        <f>SUM(B224:B226)</f>
        <v>59035.39</v>
      </c>
      <c r="C227" s="10">
        <f>SUM(C224:C226)</f>
        <v>12500</v>
      </c>
      <c r="D227" s="10">
        <v>0</v>
      </c>
      <c r="E227" s="10">
        <v>0</v>
      </c>
      <c r="F227" s="9">
        <f>SUM(F224:F226)</f>
        <v>15000</v>
      </c>
      <c r="G227" s="9">
        <v>0</v>
      </c>
      <c r="H227" s="9">
        <v>0</v>
      </c>
    </row>
    <row r="228" spans="1:8" s="96" customFormat="1" ht="15">
      <c r="A228" s="114"/>
      <c r="B228" s="117"/>
      <c r="C228" s="117"/>
      <c r="D228" s="117"/>
      <c r="E228" s="117"/>
      <c r="F228" s="117"/>
      <c r="G228" s="117"/>
      <c r="H228" s="117"/>
    </row>
    <row r="229" spans="1:8" s="96" customFormat="1" ht="15">
      <c r="A229" s="114"/>
      <c r="B229" s="117"/>
      <c r="C229" s="117"/>
      <c r="D229" s="117"/>
      <c r="E229" s="117"/>
      <c r="F229" s="117"/>
      <c r="G229" s="117"/>
      <c r="H229" s="117"/>
    </row>
    <row r="230" spans="1:8" ht="15">
      <c r="A230" s="106"/>
      <c r="B230" s="98" t="s">
        <v>97</v>
      </c>
      <c r="C230" s="98" t="s">
        <v>97</v>
      </c>
      <c r="D230" s="98" t="s">
        <v>88</v>
      </c>
      <c r="E230" s="98" t="s">
        <v>109</v>
      </c>
      <c r="F230" s="98" t="s">
        <v>111</v>
      </c>
      <c r="G230" s="98" t="s">
        <v>77</v>
      </c>
      <c r="H230" s="98" t="s">
        <v>77</v>
      </c>
    </row>
    <row r="231" spans="1:8" ht="15">
      <c r="A231" s="76"/>
      <c r="B231" s="100">
        <v>2019</v>
      </c>
      <c r="C231" s="100">
        <v>2020</v>
      </c>
      <c r="D231" s="100">
        <v>2021</v>
      </c>
      <c r="E231" s="100" t="s">
        <v>110</v>
      </c>
      <c r="F231" s="100" t="s">
        <v>96</v>
      </c>
      <c r="G231" s="100" t="s">
        <v>112</v>
      </c>
      <c r="H231" s="100" t="s">
        <v>115</v>
      </c>
    </row>
    <row r="232" ht="15">
      <c r="A232" s="21" t="s">
        <v>46</v>
      </c>
    </row>
    <row r="233" spans="1:8" ht="15">
      <c r="A233" s="21" t="s">
        <v>47</v>
      </c>
      <c r="B233" s="6"/>
      <c r="C233" s="6"/>
      <c r="D233" s="6"/>
      <c r="E233" s="6"/>
      <c r="F233" s="1"/>
      <c r="G233" s="1"/>
      <c r="H233" s="1"/>
    </row>
    <row r="234" spans="1:8" ht="15">
      <c r="A234" s="24" t="s">
        <v>83</v>
      </c>
      <c r="B234" s="6">
        <v>0</v>
      </c>
      <c r="C234" s="6">
        <v>0</v>
      </c>
      <c r="D234" s="6">
        <v>0</v>
      </c>
      <c r="E234" s="6">
        <v>10000</v>
      </c>
      <c r="F234" s="33">
        <v>0</v>
      </c>
      <c r="G234" s="33">
        <v>0</v>
      </c>
      <c r="H234" s="33">
        <v>0</v>
      </c>
    </row>
    <row r="235" spans="1:8" ht="15">
      <c r="A235" s="17" t="s">
        <v>84</v>
      </c>
      <c r="B235" s="6">
        <v>350</v>
      </c>
      <c r="C235" s="6">
        <v>0</v>
      </c>
      <c r="D235" s="6">
        <v>1000</v>
      </c>
      <c r="E235" s="6">
        <v>1000</v>
      </c>
      <c r="F235" s="33">
        <v>0</v>
      </c>
      <c r="G235" s="33">
        <v>0</v>
      </c>
      <c r="H235" s="33">
        <v>0</v>
      </c>
    </row>
    <row r="236" spans="1:8" ht="15">
      <c r="A236" s="24" t="s">
        <v>73</v>
      </c>
      <c r="B236" s="6">
        <v>41286.8</v>
      </c>
      <c r="C236" s="6">
        <v>0</v>
      </c>
      <c r="D236" s="6">
        <v>20000</v>
      </c>
      <c r="E236" s="6">
        <v>80000</v>
      </c>
      <c r="F236" s="28">
        <v>40000</v>
      </c>
      <c r="G236" s="28">
        <v>0</v>
      </c>
      <c r="H236" s="28">
        <v>0</v>
      </c>
    </row>
    <row r="237" spans="1:8" ht="15">
      <c r="A237" s="21"/>
      <c r="B237" s="10">
        <f>SUM(B234:B236)</f>
        <v>41636.8</v>
      </c>
      <c r="C237" s="10">
        <f>SUM(C234:C236)</f>
        <v>0</v>
      </c>
      <c r="D237" s="10">
        <f>SUM(D234:D236)</f>
        <v>21000</v>
      </c>
      <c r="E237" s="10">
        <f>SUM(E234:E236)</f>
        <v>91000</v>
      </c>
      <c r="F237" s="9">
        <f>SUM(F236:F236)</f>
        <v>40000</v>
      </c>
      <c r="G237" s="9">
        <v>0</v>
      </c>
      <c r="H237" s="9">
        <v>0</v>
      </c>
    </row>
    <row r="238" spans="1:8" ht="15">
      <c r="A238" s="21" t="s">
        <v>102</v>
      </c>
      <c r="B238" s="10"/>
      <c r="C238" s="10"/>
      <c r="D238" s="10"/>
      <c r="E238" s="10"/>
      <c r="F238" s="9"/>
      <c r="G238" s="9"/>
      <c r="H238" s="9"/>
    </row>
    <row r="239" spans="1:8" ht="15">
      <c r="A239" s="21" t="s">
        <v>103</v>
      </c>
      <c r="B239" s="13">
        <v>0</v>
      </c>
      <c r="C239" s="13">
        <v>0</v>
      </c>
      <c r="D239" s="13">
        <v>20000</v>
      </c>
      <c r="E239" s="13">
        <v>0</v>
      </c>
      <c r="F239" s="12">
        <v>0</v>
      </c>
      <c r="G239" s="12">
        <v>0</v>
      </c>
      <c r="H239" s="12">
        <v>0</v>
      </c>
    </row>
    <row r="240" spans="1:8" ht="15">
      <c r="A240" s="104" t="s">
        <v>73</v>
      </c>
      <c r="B240" s="10">
        <f aca="true" t="shared" si="22" ref="B240:G240">SUM(B239)</f>
        <v>0</v>
      </c>
      <c r="C240" s="10">
        <f t="shared" si="22"/>
        <v>0</v>
      </c>
      <c r="D240" s="10">
        <v>20000</v>
      </c>
      <c r="E240" s="10">
        <v>0</v>
      </c>
      <c r="F240" s="9">
        <f>SUM(F239)</f>
        <v>0</v>
      </c>
      <c r="G240" s="9">
        <f t="shared" si="22"/>
        <v>0</v>
      </c>
      <c r="H240" s="9">
        <f>SUM(H239)</f>
        <v>0</v>
      </c>
    </row>
    <row r="241" spans="1:8" ht="15">
      <c r="A241" s="21"/>
      <c r="B241" s="10"/>
      <c r="C241" s="10"/>
      <c r="D241" s="10"/>
      <c r="E241" s="10"/>
      <c r="F241" s="9"/>
      <c r="G241" s="9"/>
      <c r="H241" s="9"/>
    </row>
    <row r="242" spans="1:8" ht="15">
      <c r="A242" s="21" t="s">
        <v>50</v>
      </c>
      <c r="B242" s="6"/>
      <c r="C242" s="6"/>
      <c r="D242" s="6"/>
      <c r="E242" s="6"/>
      <c r="F242" s="5"/>
      <c r="G242" s="5"/>
      <c r="H242" s="112"/>
    </row>
    <row r="243" spans="1:8" ht="15">
      <c r="A243" s="21" t="s">
        <v>51</v>
      </c>
      <c r="B243" s="6"/>
      <c r="C243" s="6"/>
      <c r="D243" s="6"/>
      <c r="E243" s="6"/>
      <c r="F243" s="5"/>
      <c r="G243" s="5"/>
      <c r="H243" s="112"/>
    </row>
    <row r="244" spans="1:8" s="96" customFormat="1" ht="15">
      <c r="A244" s="104" t="s">
        <v>113</v>
      </c>
      <c r="B244" s="6">
        <v>9000</v>
      </c>
      <c r="C244" s="6">
        <v>0</v>
      </c>
      <c r="D244" s="6">
        <v>0</v>
      </c>
      <c r="E244" s="6">
        <v>0</v>
      </c>
      <c r="F244" s="112">
        <v>0</v>
      </c>
      <c r="G244" s="112">
        <v>0</v>
      </c>
      <c r="H244" s="112">
        <v>0</v>
      </c>
    </row>
    <row r="245" spans="1:8" ht="15">
      <c r="A245" s="24" t="s">
        <v>104</v>
      </c>
      <c r="B245" s="6">
        <v>0</v>
      </c>
      <c r="C245" s="6">
        <v>5000</v>
      </c>
      <c r="D245" s="6">
        <v>0</v>
      </c>
      <c r="E245" s="6">
        <v>0</v>
      </c>
      <c r="F245" s="5">
        <v>0</v>
      </c>
      <c r="G245" s="5">
        <v>0</v>
      </c>
      <c r="H245" s="112">
        <v>0</v>
      </c>
    </row>
    <row r="246" spans="1:8" ht="15">
      <c r="A246" s="69" t="s">
        <v>84</v>
      </c>
      <c r="B246" s="6">
        <v>1450</v>
      </c>
      <c r="C246" s="6">
        <v>0</v>
      </c>
      <c r="D246" s="6">
        <v>0</v>
      </c>
      <c r="E246" s="6">
        <v>0</v>
      </c>
      <c r="F246" s="5">
        <v>0</v>
      </c>
      <c r="G246" s="5">
        <v>0</v>
      </c>
      <c r="H246" s="112">
        <v>0</v>
      </c>
    </row>
    <row r="247" spans="1:8" ht="15">
      <c r="A247" s="24" t="s">
        <v>73</v>
      </c>
      <c r="B247" s="6">
        <v>6746.8</v>
      </c>
      <c r="C247" s="6">
        <v>23000</v>
      </c>
      <c r="D247" s="6">
        <v>0</v>
      </c>
      <c r="E247" s="6">
        <v>0</v>
      </c>
      <c r="F247" s="5">
        <v>5000</v>
      </c>
      <c r="G247" s="5">
        <v>0</v>
      </c>
      <c r="H247" s="112">
        <v>0</v>
      </c>
    </row>
    <row r="248" spans="1:8" s="96" customFormat="1" ht="15">
      <c r="A248" s="104" t="s">
        <v>114</v>
      </c>
      <c r="B248" s="6">
        <v>0</v>
      </c>
      <c r="C248" s="6">
        <v>0</v>
      </c>
      <c r="D248" s="6">
        <v>5000</v>
      </c>
      <c r="E248" s="6">
        <v>0</v>
      </c>
      <c r="F248" s="112">
        <v>8000</v>
      </c>
      <c r="G248" s="112">
        <v>0</v>
      </c>
      <c r="H248" s="112">
        <v>0</v>
      </c>
    </row>
    <row r="249" spans="1:8" ht="15">
      <c r="A249" s="21"/>
      <c r="B249" s="10">
        <f>SUM(B244:B248)</f>
        <v>17196.8</v>
      </c>
      <c r="C249" s="10">
        <f>SUM(C245:C247)</f>
        <v>28000</v>
      </c>
      <c r="D249" s="10">
        <f>SUM(D244:D248)</f>
        <v>5000</v>
      </c>
      <c r="E249" s="10">
        <v>0</v>
      </c>
      <c r="F249" s="9">
        <f>SUM(F244:F248)</f>
        <v>13000</v>
      </c>
      <c r="G249" s="9">
        <v>0</v>
      </c>
      <c r="H249" s="9">
        <v>0</v>
      </c>
    </row>
    <row r="250" spans="1:8" ht="15">
      <c r="A250" s="21" t="s">
        <v>55</v>
      </c>
      <c r="B250" s="6"/>
      <c r="C250" s="6"/>
      <c r="D250" s="6"/>
      <c r="E250" s="6"/>
      <c r="F250" s="1"/>
      <c r="G250" s="1"/>
      <c r="H250" s="1"/>
    </row>
    <row r="251" spans="1:8" ht="15">
      <c r="A251" s="21" t="s">
        <v>56</v>
      </c>
      <c r="B251" s="6"/>
      <c r="C251" s="6"/>
      <c r="D251" s="6"/>
      <c r="E251" s="6"/>
      <c r="F251" s="1"/>
      <c r="G251" s="1"/>
      <c r="H251" s="1"/>
    </row>
    <row r="252" spans="1:8" ht="15">
      <c r="A252" s="24" t="s">
        <v>72</v>
      </c>
      <c r="B252" s="6">
        <v>0</v>
      </c>
      <c r="C252" s="6">
        <v>1500</v>
      </c>
      <c r="D252" s="6">
        <v>1500</v>
      </c>
      <c r="E252" s="6">
        <v>0</v>
      </c>
      <c r="F252" s="28">
        <v>4000</v>
      </c>
      <c r="G252" s="28">
        <v>0</v>
      </c>
      <c r="H252" s="28">
        <v>0</v>
      </c>
    </row>
    <row r="253" spans="1:8" ht="15">
      <c r="A253" s="24" t="s">
        <v>73</v>
      </c>
      <c r="B253" s="6">
        <v>0</v>
      </c>
      <c r="C253" s="6">
        <v>20000</v>
      </c>
      <c r="D253" s="6">
        <v>0</v>
      </c>
      <c r="E253" s="6">
        <v>10000</v>
      </c>
      <c r="F253" s="28">
        <v>15000</v>
      </c>
      <c r="G253" s="28">
        <v>30000</v>
      </c>
      <c r="H253" s="28">
        <v>0</v>
      </c>
    </row>
    <row r="254" spans="1:8" ht="15">
      <c r="A254" s="24"/>
      <c r="B254" s="10">
        <v>0</v>
      </c>
      <c r="C254" s="10">
        <f aca="true" t="shared" si="23" ref="C254:H254">SUM(C252:C253)</f>
        <v>21500</v>
      </c>
      <c r="D254" s="10">
        <f t="shared" si="23"/>
        <v>1500</v>
      </c>
      <c r="E254" s="10">
        <f t="shared" si="23"/>
        <v>10000</v>
      </c>
      <c r="F254" s="9">
        <f t="shared" si="23"/>
        <v>19000</v>
      </c>
      <c r="G254" s="9">
        <f t="shared" si="23"/>
        <v>30000</v>
      </c>
      <c r="H254" s="9">
        <f t="shared" si="23"/>
        <v>0</v>
      </c>
    </row>
    <row r="255" spans="1:8" ht="15">
      <c r="A255" s="21" t="s">
        <v>59</v>
      </c>
      <c r="B255" s="64"/>
      <c r="C255" s="61"/>
      <c r="D255" s="61"/>
      <c r="E255" s="61"/>
      <c r="F255" s="63"/>
      <c r="G255" s="62"/>
      <c r="H255" s="110"/>
    </row>
    <row r="256" spans="1:8" ht="15">
      <c r="A256" s="21" t="s">
        <v>60</v>
      </c>
      <c r="B256" s="64"/>
      <c r="C256" s="61"/>
      <c r="D256" s="61"/>
      <c r="E256" s="61"/>
      <c r="F256" s="63"/>
      <c r="G256" s="62"/>
      <c r="H256" s="110"/>
    </row>
    <row r="257" spans="1:8" ht="15">
      <c r="A257" s="24" t="s">
        <v>84</v>
      </c>
      <c r="B257" s="89">
        <v>0</v>
      </c>
      <c r="C257" s="90">
        <v>15000</v>
      </c>
      <c r="D257" s="90">
        <v>0</v>
      </c>
      <c r="E257" s="90">
        <v>39000</v>
      </c>
      <c r="F257" s="91">
        <v>0</v>
      </c>
      <c r="G257" s="92">
        <v>0</v>
      </c>
      <c r="H257" s="92">
        <v>0</v>
      </c>
    </row>
    <row r="258" spans="1:8" ht="15">
      <c r="A258" s="24" t="s">
        <v>105</v>
      </c>
      <c r="B258" s="89">
        <v>0</v>
      </c>
      <c r="C258" s="90">
        <v>50000</v>
      </c>
      <c r="D258" s="90">
        <v>150000</v>
      </c>
      <c r="E258" s="90">
        <v>356000</v>
      </c>
      <c r="F258" s="91">
        <v>0</v>
      </c>
      <c r="G258" s="92">
        <v>0</v>
      </c>
      <c r="H258" s="92">
        <v>0</v>
      </c>
    </row>
    <row r="259" spans="1:8" s="96" customFormat="1" ht="15">
      <c r="A259" s="104" t="s">
        <v>76</v>
      </c>
      <c r="B259" s="89">
        <v>0</v>
      </c>
      <c r="C259" s="90">
        <v>0</v>
      </c>
      <c r="D259" s="90">
        <v>5000</v>
      </c>
      <c r="E259" s="90">
        <v>0</v>
      </c>
      <c r="F259" s="91">
        <v>0</v>
      </c>
      <c r="G259" s="92">
        <v>0</v>
      </c>
      <c r="H259" s="92">
        <v>0</v>
      </c>
    </row>
    <row r="260" spans="1:8" ht="15">
      <c r="A260" s="104"/>
      <c r="B260" s="120">
        <f>SUM(B257:B258)</f>
        <v>0</v>
      </c>
      <c r="C260" s="121">
        <f>SUM(C257:C258)</f>
        <v>65000</v>
      </c>
      <c r="D260" s="121">
        <f>SUM(D257:D259)</f>
        <v>155000</v>
      </c>
      <c r="E260" s="121">
        <f>SUM(E257:E259)</f>
        <v>395000</v>
      </c>
      <c r="F260" s="85">
        <v>0</v>
      </c>
      <c r="G260" s="85">
        <v>0</v>
      </c>
      <c r="H260" s="85">
        <v>0</v>
      </c>
    </row>
    <row r="261" spans="1:8" ht="15">
      <c r="A261" s="119"/>
      <c r="B261" s="118"/>
      <c r="C261" s="118"/>
      <c r="D261" s="118"/>
      <c r="E261" s="118"/>
      <c r="F261" s="118"/>
      <c r="G261" s="118"/>
      <c r="H261" s="118"/>
    </row>
    <row r="262" spans="1:8" s="96" customFormat="1" ht="15">
      <c r="A262" s="119"/>
      <c r="B262" s="118"/>
      <c r="C262" s="118"/>
      <c r="D262" s="118"/>
      <c r="E262" s="118"/>
      <c r="F262" s="118"/>
      <c r="G262" s="118"/>
      <c r="H262" s="118"/>
    </row>
    <row r="263" spans="1:8" ht="15">
      <c r="A263" s="119"/>
      <c r="B263" s="118"/>
      <c r="C263" s="118"/>
      <c r="D263" s="118"/>
      <c r="E263" s="118"/>
      <c r="F263" s="118"/>
      <c r="G263" s="118"/>
      <c r="H263" s="118"/>
    </row>
    <row r="264" spans="1:8" ht="15">
      <c r="A264" s="86" t="s">
        <v>75</v>
      </c>
      <c r="B264" s="95"/>
      <c r="C264" s="6"/>
      <c r="D264" s="6"/>
      <c r="E264" s="6"/>
      <c r="F264" s="1"/>
      <c r="G264" s="1"/>
      <c r="H264" s="1"/>
    </row>
    <row r="265" spans="1:8" ht="15">
      <c r="A265" s="21" t="s">
        <v>106</v>
      </c>
      <c r="B265" s="6"/>
      <c r="C265" s="6"/>
      <c r="D265" s="6"/>
      <c r="E265" s="6"/>
      <c r="F265" s="1"/>
      <c r="G265" s="1"/>
      <c r="H265" s="1"/>
    </row>
    <row r="266" spans="1:8" ht="15">
      <c r="A266" s="17" t="s">
        <v>76</v>
      </c>
      <c r="B266" s="6">
        <v>12000</v>
      </c>
      <c r="C266" s="6">
        <v>0</v>
      </c>
      <c r="D266" s="6">
        <v>0</v>
      </c>
      <c r="E266" s="6">
        <v>0</v>
      </c>
      <c r="F266" s="28">
        <v>0</v>
      </c>
      <c r="G266" s="28">
        <v>0</v>
      </c>
      <c r="H266" s="28">
        <v>0</v>
      </c>
    </row>
    <row r="267" spans="1:8" ht="15">
      <c r="A267" s="21"/>
      <c r="B267" s="10">
        <f>SUM(B266)</f>
        <v>12000</v>
      </c>
      <c r="C267" s="10">
        <f>SUM(C266)</f>
        <v>0</v>
      </c>
      <c r="D267" s="10">
        <v>0</v>
      </c>
      <c r="E267" s="10">
        <v>0</v>
      </c>
      <c r="F267" s="31">
        <f>SUM(F266)</f>
        <v>0</v>
      </c>
      <c r="G267" s="31">
        <f>SUM(G266)</f>
        <v>0</v>
      </c>
      <c r="H267" s="31">
        <f>SUM(H266)</f>
        <v>0</v>
      </c>
    </row>
    <row r="268" spans="1:8" ht="15">
      <c r="A268" s="21"/>
      <c r="B268" s="10"/>
      <c r="C268" s="10"/>
      <c r="D268" s="10"/>
      <c r="E268" s="10"/>
      <c r="F268" s="31"/>
      <c r="G268" s="31"/>
      <c r="H268" s="31"/>
    </row>
    <row r="269" spans="1:8" ht="15">
      <c r="A269" s="21"/>
      <c r="B269" s="10"/>
      <c r="C269" s="10"/>
      <c r="D269" s="10"/>
      <c r="E269" s="10"/>
      <c r="F269" s="31"/>
      <c r="G269" s="31"/>
      <c r="H269" s="31"/>
    </row>
    <row r="270" spans="1:8" ht="15">
      <c r="A270" s="21"/>
      <c r="B270" s="10"/>
      <c r="C270" s="10"/>
      <c r="D270" s="10"/>
      <c r="E270" s="10"/>
      <c r="F270" s="31"/>
      <c r="G270" s="31"/>
      <c r="H270" s="31"/>
    </row>
    <row r="271" spans="1:8" ht="15">
      <c r="A271" s="21"/>
      <c r="B271" s="10"/>
      <c r="C271" s="10"/>
      <c r="D271" s="10"/>
      <c r="E271" s="10"/>
      <c r="F271" s="31"/>
      <c r="G271" s="31"/>
      <c r="H271" s="31"/>
    </row>
    <row r="272" spans="1:8" ht="15.75">
      <c r="A272" s="49" t="s">
        <v>13</v>
      </c>
      <c r="B272" s="50">
        <f>B267+B249+B237+B227+B217+B206+B199+B194+B189</f>
        <v>307137.69</v>
      </c>
      <c r="C272" s="50">
        <f>C189+C194+C199+C206+C217+C227+C249+C254+C260</f>
        <v>212500</v>
      </c>
      <c r="D272" s="50">
        <f>D267+D260+D254+D249+D240+D237+D206+D199+D193+D189</f>
        <v>327000</v>
      </c>
      <c r="E272" s="50">
        <f>E189+E194+E199+E206+E211+E217+E237+E254+E260</f>
        <v>591000</v>
      </c>
      <c r="F272" s="51">
        <f>F189+F206+F211+F222+F227+F237+F240+F249+F254</f>
        <v>165000</v>
      </c>
      <c r="G272" s="51">
        <v>0</v>
      </c>
      <c r="H272" s="51">
        <v>0</v>
      </c>
    </row>
    <row r="273" spans="1:8" ht="15">
      <c r="A273" s="1"/>
      <c r="B273" s="6"/>
      <c r="C273" s="6"/>
      <c r="D273" s="6"/>
      <c r="E273" s="6"/>
      <c r="F273" s="1"/>
      <c r="G273" s="1"/>
      <c r="H273" s="1"/>
    </row>
    <row r="274" spans="1:12" ht="15">
      <c r="A274" s="44" t="s">
        <v>4</v>
      </c>
      <c r="B274" s="45">
        <f>B272+B181</f>
        <v>1696090.9299999997</v>
      </c>
      <c r="C274" s="45">
        <f>SUM(C181+C272)</f>
        <v>1778990.8700000003</v>
      </c>
      <c r="D274" s="45">
        <f>D272+D181</f>
        <v>1999195</v>
      </c>
      <c r="E274" s="45">
        <f>E181+E272</f>
        <v>2271237</v>
      </c>
      <c r="F274" s="46">
        <f>F272+F181</f>
        <v>1996110</v>
      </c>
      <c r="G274" s="46">
        <f>G272+G181</f>
        <v>1784857</v>
      </c>
      <c r="H274" s="46">
        <f>H272+H181</f>
        <v>1827490</v>
      </c>
      <c r="J274" s="32"/>
      <c r="K274" s="32"/>
      <c r="L274" s="32"/>
    </row>
    <row r="275" spans="1:8" ht="15">
      <c r="A275" s="44"/>
      <c r="B275" s="45"/>
      <c r="C275" s="45"/>
      <c r="D275" s="45"/>
      <c r="E275" s="45"/>
      <c r="F275" s="46"/>
      <c r="G275" s="46"/>
      <c r="H275" s="46"/>
    </row>
    <row r="276" spans="1:8" ht="15">
      <c r="A276" s="4" t="s">
        <v>5</v>
      </c>
      <c r="B276" s="7">
        <f>B17-B181-B272</f>
        <v>153241.57000000024</v>
      </c>
      <c r="C276" s="7">
        <f aca="true" t="shared" si="24" ref="C276:H276">C17-C274</f>
        <v>94443.01999999979</v>
      </c>
      <c r="D276" s="7">
        <f t="shared" si="24"/>
        <v>2411</v>
      </c>
      <c r="E276" s="7">
        <f t="shared" si="24"/>
        <v>8834</v>
      </c>
      <c r="F276" s="34">
        <f t="shared" si="24"/>
        <v>2818</v>
      </c>
      <c r="G276" s="34">
        <f t="shared" si="24"/>
        <v>106314</v>
      </c>
      <c r="H276" s="34">
        <f t="shared" si="24"/>
        <v>160881</v>
      </c>
    </row>
    <row r="277" ht="15">
      <c r="A277" t="s">
        <v>121</v>
      </c>
    </row>
    <row r="278" spans="1:2" ht="15">
      <c r="A278" s="96" t="s">
        <v>123</v>
      </c>
      <c r="B278" s="96"/>
    </row>
    <row r="279" ht="15">
      <c r="A279" s="52"/>
    </row>
    <row r="280" ht="15">
      <c r="A280" s="52"/>
    </row>
    <row r="281" ht="15">
      <c r="A281" s="52"/>
    </row>
    <row r="290" ht="15">
      <c r="A290" t="s">
        <v>8</v>
      </c>
    </row>
  </sheetData>
  <sheetProtection/>
  <mergeCells count="1">
    <mergeCell ref="A2:G2"/>
  </mergeCells>
  <printOptions/>
  <pageMargins left="0.09375" right="0.31496062992125984" top="0.7874015748031497" bottom="0.7874015748031497" header="0.31496062992125984" footer="0.31496062992125984"/>
  <pageSetup horizontalDpi="600" verticalDpi="600" orientation="landscape" paperSize="9" r:id="rId1"/>
  <headerFooter>
    <oddFooter>&amp;C&amp;P</oddFooter>
  </headerFooter>
  <ignoredErrors>
    <ignoredError sqref="B274" formula="1"/>
    <ignoredError sqref="F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J70"/>
  <sheetViews>
    <sheetView zoomScalePageLayoutView="0" workbookViewId="0" topLeftCell="A1">
      <selection activeCell="R26" sqref="R26"/>
    </sheetView>
  </sheetViews>
  <sheetFormatPr defaultColWidth="8.8515625" defaultRowHeight="15"/>
  <cols>
    <col min="1" max="1" width="34.421875" style="0" customWidth="1"/>
    <col min="2" max="2" width="12.00390625" style="0" customWidth="1"/>
    <col min="3" max="3" width="11.421875" style="0" customWidth="1"/>
    <col min="4" max="4" width="12.140625" style="0" customWidth="1"/>
    <col min="5" max="5" width="17.7109375" style="0" customWidth="1"/>
    <col min="6" max="6" width="11.421875" style="0" customWidth="1"/>
    <col min="7" max="7" width="10.7109375" style="0" customWidth="1"/>
    <col min="8" max="8" width="9.8515625" style="0" customWidth="1"/>
  </cols>
  <sheetData>
    <row r="1" s="96" customFormat="1" ht="15"/>
    <row r="2" spans="2:5" s="96" customFormat="1" ht="18.75">
      <c r="B2" s="123" t="s">
        <v>108</v>
      </c>
      <c r="C2" s="123"/>
      <c r="D2" s="123"/>
      <c r="E2" s="123"/>
    </row>
    <row r="3" s="96" customFormat="1" ht="15"/>
    <row r="4" s="96" customFormat="1" ht="15"/>
    <row r="5" spans="1:8" ht="15">
      <c r="A5" s="17"/>
      <c r="B5" s="98" t="s">
        <v>87</v>
      </c>
      <c r="C5" s="98" t="s">
        <v>97</v>
      </c>
      <c r="D5" s="97" t="s">
        <v>88</v>
      </c>
      <c r="E5" s="98" t="s">
        <v>89</v>
      </c>
      <c r="F5" s="98" t="s">
        <v>90</v>
      </c>
      <c r="G5" s="98" t="s">
        <v>78</v>
      </c>
      <c r="H5" s="98" t="s">
        <v>77</v>
      </c>
    </row>
    <row r="6" spans="1:8" ht="15">
      <c r="A6" s="86" t="s">
        <v>57</v>
      </c>
      <c r="B6" s="100">
        <v>2017</v>
      </c>
      <c r="C6" s="100">
        <v>2018</v>
      </c>
      <c r="D6" s="99">
        <v>2019</v>
      </c>
      <c r="E6" s="100">
        <v>2019</v>
      </c>
      <c r="F6" s="100">
        <v>2020</v>
      </c>
      <c r="G6" s="100">
        <v>2021</v>
      </c>
      <c r="H6" s="100">
        <v>2022</v>
      </c>
    </row>
    <row r="7" spans="1:8" ht="15">
      <c r="A7" s="86" t="s">
        <v>58</v>
      </c>
      <c r="B7" s="101"/>
      <c r="C7" s="102"/>
      <c r="D7" s="102"/>
      <c r="E7" s="102"/>
      <c r="F7" s="102"/>
      <c r="G7" s="1"/>
      <c r="H7" s="1"/>
    </row>
    <row r="8" spans="1:8" ht="15">
      <c r="A8" s="17" t="s">
        <v>16</v>
      </c>
      <c r="B8" s="58">
        <v>96441.55</v>
      </c>
      <c r="C8" s="103">
        <v>100604.45</v>
      </c>
      <c r="D8" s="103">
        <v>98120</v>
      </c>
      <c r="E8" s="103">
        <v>98120</v>
      </c>
      <c r="F8" s="103">
        <v>169377</v>
      </c>
      <c r="G8" s="60">
        <v>186314</v>
      </c>
      <c r="H8" s="60">
        <v>204945</v>
      </c>
    </row>
    <row r="9" spans="1:8" ht="15">
      <c r="A9" s="104" t="s">
        <v>24</v>
      </c>
      <c r="B9" s="58">
        <v>34939.6</v>
      </c>
      <c r="C9" s="103">
        <v>36938.69</v>
      </c>
      <c r="D9" s="103">
        <v>35262</v>
      </c>
      <c r="E9" s="103">
        <v>35262</v>
      </c>
      <c r="F9" s="103">
        <v>61397</v>
      </c>
      <c r="G9" s="60">
        <v>65116</v>
      </c>
      <c r="H9" s="60">
        <v>71628</v>
      </c>
    </row>
    <row r="10" spans="1:8" ht="15">
      <c r="A10" s="17" t="s">
        <v>17</v>
      </c>
      <c r="B10" s="58">
        <v>30636.68</v>
      </c>
      <c r="C10" s="103">
        <v>36635.89</v>
      </c>
      <c r="D10" s="103">
        <v>32898</v>
      </c>
      <c r="E10" s="103">
        <v>32898</v>
      </c>
      <c r="F10" s="103">
        <v>36844</v>
      </c>
      <c r="G10" s="60">
        <v>37537</v>
      </c>
      <c r="H10" s="60">
        <v>38287</v>
      </c>
    </row>
    <row r="11" spans="1:8" ht="15">
      <c r="A11" s="17" t="s">
        <v>18</v>
      </c>
      <c r="B11" s="58">
        <v>1230.24</v>
      </c>
      <c r="C11" s="103">
        <v>1680.25</v>
      </c>
      <c r="D11" s="103">
        <v>1915</v>
      </c>
      <c r="E11" s="103">
        <v>1915</v>
      </c>
      <c r="F11" s="103">
        <v>5322</v>
      </c>
      <c r="G11" s="60">
        <v>3870</v>
      </c>
      <c r="H11" s="60">
        <v>3870</v>
      </c>
    </row>
    <row r="12" spans="1:8" ht="15">
      <c r="A12" s="104"/>
      <c r="B12" s="80">
        <f>SUM(B8:B11)</f>
        <v>163248.06999999998</v>
      </c>
      <c r="C12" s="105">
        <v>175859.28</v>
      </c>
      <c r="D12" s="105">
        <f>SUM(D8:D11)</f>
        <v>168195</v>
      </c>
      <c r="E12" s="105">
        <f>SUM(E8:E11)</f>
        <v>168195</v>
      </c>
      <c r="F12" s="105">
        <f>SUM(F8:F11)</f>
        <v>272940</v>
      </c>
      <c r="G12" s="82">
        <f>SUM(G8:G11)</f>
        <v>292837</v>
      </c>
      <c r="H12" s="82">
        <f>SUM(H8:H11)</f>
        <v>318730</v>
      </c>
    </row>
    <row r="13" spans="1:8" ht="15">
      <c r="A13" s="106" t="s">
        <v>59</v>
      </c>
      <c r="B13" s="53"/>
      <c r="C13" s="26"/>
      <c r="D13" s="26"/>
      <c r="E13" s="26"/>
      <c r="F13" s="26"/>
      <c r="G13" s="59"/>
      <c r="H13" s="59"/>
    </row>
    <row r="14" spans="1:8" ht="15">
      <c r="A14" s="106" t="s">
        <v>60</v>
      </c>
      <c r="B14" s="53"/>
      <c r="C14" s="26"/>
      <c r="D14" s="26"/>
      <c r="E14" s="26"/>
      <c r="F14" s="26"/>
      <c r="G14" s="59"/>
      <c r="H14" s="59"/>
    </row>
    <row r="15" spans="1:8" ht="15">
      <c r="A15" s="17" t="s">
        <v>16</v>
      </c>
      <c r="B15" s="58">
        <v>187391.9</v>
      </c>
      <c r="C15" s="103">
        <v>205277.07</v>
      </c>
      <c r="D15" s="103">
        <v>213141</v>
      </c>
      <c r="E15" s="103">
        <v>213141</v>
      </c>
      <c r="F15" s="103">
        <v>281263</v>
      </c>
      <c r="G15" s="60">
        <v>309389</v>
      </c>
      <c r="H15" s="60">
        <v>340327</v>
      </c>
    </row>
    <row r="16" spans="1:8" ht="15">
      <c r="A16" s="104" t="s">
        <v>24</v>
      </c>
      <c r="B16" s="58">
        <v>68003.59</v>
      </c>
      <c r="C16" s="103">
        <v>72821.57</v>
      </c>
      <c r="D16" s="103">
        <v>74888</v>
      </c>
      <c r="E16" s="103">
        <v>74888</v>
      </c>
      <c r="F16" s="103">
        <v>98302</v>
      </c>
      <c r="G16" s="60">
        <v>108131</v>
      </c>
      <c r="H16" s="60">
        <v>118944</v>
      </c>
    </row>
    <row r="17" spans="1:8" ht="15">
      <c r="A17" s="17" t="s">
        <v>17</v>
      </c>
      <c r="B17" s="58">
        <v>55041.7</v>
      </c>
      <c r="C17" s="103">
        <v>43494.77</v>
      </c>
      <c r="D17" s="103">
        <v>53332</v>
      </c>
      <c r="E17" s="103">
        <v>53332</v>
      </c>
      <c r="F17" s="103">
        <v>65405</v>
      </c>
      <c r="G17" s="60">
        <v>66713</v>
      </c>
      <c r="H17" s="60">
        <v>68047</v>
      </c>
    </row>
    <row r="18" spans="1:8" ht="15">
      <c r="A18" s="17" t="s">
        <v>18</v>
      </c>
      <c r="B18" s="58">
        <v>8839.59</v>
      </c>
      <c r="C18" s="103">
        <v>7986.7</v>
      </c>
      <c r="D18" s="103">
        <v>8655</v>
      </c>
      <c r="E18" s="103">
        <v>8655</v>
      </c>
      <c r="F18" s="103">
        <v>9590</v>
      </c>
      <c r="G18" s="60">
        <v>8140</v>
      </c>
      <c r="H18" s="60">
        <v>8303</v>
      </c>
    </row>
    <row r="19" spans="1:8" ht="15">
      <c r="A19" s="17"/>
      <c r="B19" s="107">
        <f aca="true" t="shared" si="0" ref="B19:H19">SUM(B15:B18)</f>
        <v>319276.78</v>
      </c>
      <c r="C19" s="108">
        <f t="shared" si="0"/>
        <v>329580.11000000004</v>
      </c>
      <c r="D19" s="108">
        <f t="shared" si="0"/>
        <v>350016</v>
      </c>
      <c r="E19" s="108">
        <f t="shared" si="0"/>
        <v>350016</v>
      </c>
      <c r="F19" s="105">
        <f t="shared" si="0"/>
        <v>454560</v>
      </c>
      <c r="G19" s="109">
        <f t="shared" si="0"/>
        <v>492373</v>
      </c>
      <c r="H19" s="109">
        <f t="shared" si="0"/>
        <v>535621</v>
      </c>
    </row>
    <row r="20" spans="1:8" ht="15">
      <c r="A20" s="106" t="s">
        <v>61</v>
      </c>
      <c r="B20" s="101"/>
      <c r="C20" s="102"/>
      <c r="D20" s="102"/>
      <c r="E20" s="102"/>
      <c r="F20" s="102"/>
      <c r="G20" s="33"/>
      <c r="H20" s="33"/>
    </row>
    <row r="21" spans="1:8" ht="15">
      <c r="A21" s="106" t="s">
        <v>62</v>
      </c>
      <c r="B21" s="101"/>
      <c r="C21" s="102"/>
      <c r="D21" s="102"/>
      <c r="E21" s="102"/>
      <c r="F21" s="102"/>
      <c r="G21" s="33"/>
      <c r="H21" s="33"/>
    </row>
    <row r="22" spans="1:8" ht="15">
      <c r="A22" s="17" t="s">
        <v>16</v>
      </c>
      <c r="B22" s="101">
        <v>23119.6</v>
      </c>
      <c r="C22" s="102">
        <v>26369.28</v>
      </c>
      <c r="D22" s="102">
        <v>25990</v>
      </c>
      <c r="E22" s="102">
        <v>25990</v>
      </c>
      <c r="F22" s="102">
        <v>33170</v>
      </c>
      <c r="G22" s="33">
        <v>36487</v>
      </c>
      <c r="H22" s="33">
        <v>40135</v>
      </c>
    </row>
    <row r="23" spans="1:8" ht="15">
      <c r="A23" s="104" t="s">
        <v>24</v>
      </c>
      <c r="B23" s="58">
        <v>8094.39</v>
      </c>
      <c r="C23" s="103">
        <v>9024.21</v>
      </c>
      <c r="D23" s="103">
        <v>9360</v>
      </c>
      <c r="E23" s="103">
        <v>9360</v>
      </c>
      <c r="F23" s="103">
        <v>11923</v>
      </c>
      <c r="G23" s="60">
        <v>12752</v>
      </c>
      <c r="H23" s="33">
        <v>14027</v>
      </c>
    </row>
    <row r="24" spans="1:8" ht="15">
      <c r="A24" s="17" t="s">
        <v>17</v>
      </c>
      <c r="B24" s="58">
        <v>1050.55</v>
      </c>
      <c r="C24" s="103">
        <v>2109.42</v>
      </c>
      <c r="D24" s="103">
        <v>3105</v>
      </c>
      <c r="E24" s="103">
        <v>3105</v>
      </c>
      <c r="F24" s="103">
        <v>3920</v>
      </c>
      <c r="G24" s="60">
        <v>4000</v>
      </c>
      <c r="H24" s="33">
        <v>4060</v>
      </c>
    </row>
    <row r="25" spans="1:8" ht="15">
      <c r="A25" s="17" t="s">
        <v>18</v>
      </c>
      <c r="B25" s="58">
        <v>0</v>
      </c>
      <c r="C25" s="103">
        <v>0</v>
      </c>
      <c r="D25" s="103">
        <v>150</v>
      </c>
      <c r="E25" s="103">
        <v>150</v>
      </c>
      <c r="F25" s="103">
        <v>1760</v>
      </c>
      <c r="G25" s="60">
        <v>200</v>
      </c>
      <c r="H25" s="33">
        <v>200</v>
      </c>
    </row>
    <row r="26" spans="1:8" ht="15">
      <c r="A26" s="17"/>
      <c r="B26" s="80">
        <f aca="true" t="shared" si="1" ref="B26:H26">SUM(B22:B25)</f>
        <v>32264.539999999997</v>
      </c>
      <c r="C26" s="105">
        <f t="shared" si="1"/>
        <v>37502.909999999996</v>
      </c>
      <c r="D26" s="105">
        <f t="shared" si="1"/>
        <v>38605</v>
      </c>
      <c r="E26" s="105">
        <f t="shared" si="1"/>
        <v>38605</v>
      </c>
      <c r="F26" s="105">
        <f t="shared" si="1"/>
        <v>50773</v>
      </c>
      <c r="G26" s="82">
        <f t="shared" si="1"/>
        <v>53439</v>
      </c>
      <c r="H26" s="109">
        <f t="shared" si="1"/>
        <v>58422</v>
      </c>
    </row>
    <row r="27" spans="1:8" ht="15">
      <c r="A27" s="106" t="s">
        <v>63</v>
      </c>
      <c r="B27" s="101"/>
      <c r="C27" s="102"/>
      <c r="D27" s="102"/>
      <c r="E27" s="102"/>
      <c r="F27" s="102"/>
      <c r="G27" s="1"/>
      <c r="H27" s="1"/>
    </row>
    <row r="28" spans="1:8" ht="15">
      <c r="A28" s="106" t="s">
        <v>64</v>
      </c>
      <c r="B28" s="101"/>
      <c r="C28" s="102"/>
      <c r="D28" s="102"/>
      <c r="E28" s="102"/>
      <c r="F28" s="102"/>
      <c r="G28" s="1"/>
      <c r="H28" s="1"/>
    </row>
    <row r="29" spans="1:8" ht="15">
      <c r="A29" s="106" t="s">
        <v>65</v>
      </c>
      <c r="B29" s="101"/>
      <c r="C29" s="102"/>
      <c r="D29" s="102"/>
      <c r="E29" s="102"/>
      <c r="F29" s="102"/>
      <c r="G29" s="1"/>
      <c r="H29" s="1"/>
    </row>
    <row r="30" spans="1:8" ht="15">
      <c r="A30" s="104" t="s">
        <v>16</v>
      </c>
      <c r="B30" s="58">
        <v>35874.1</v>
      </c>
      <c r="C30" s="103">
        <v>38386.78</v>
      </c>
      <c r="D30" s="103">
        <v>38290</v>
      </c>
      <c r="E30" s="103">
        <v>38290</v>
      </c>
      <c r="F30" s="103">
        <v>62140</v>
      </c>
      <c r="G30" s="33">
        <v>64936</v>
      </c>
      <c r="H30" s="58">
        <v>67533</v>
      </c>
    </row>
    <row r="31" spans="1:8" ht="15">
      <c r="A31" s="104" t="s">
        <v>24</v>
      </c>
      <c r="B31" s="58">
        <v>12854.28</v>
      </c>
      <c r="C31" s="103">
        <v>13664.68</v>
      </c>
      <c r="D31" s="103">
        <v>13768</v>
      </c>
      <c r="E31" s="103">
        <v>13768</v>
      </c>
      <c r="F31" s="103">
        <v>21717</v>
      </c>
      <c r="G31" s="33">
        <v>22695</v>
      </c>
      <c r="H31" s="58">
        <v>23600</v>
      </c>
    </row>
    <row r="32" spans="1:8" ht="15">
      <c r="A32" s="104" t="s">
        <v>17</v>
      </c>
      <c r="B32" s="58">
        <v>50514.69</v>
      </c>
      <c r="C32" s="103">
        <v>60992.35</v>
      </c>
      <c r="D32" s="103">
        <v>60660</v>
      </c>
      <c r="E32" s="103">
        <v>60660</v>
      </c>
      <c r="F32" s="103">
        <v>52107</v>
      </c>
      <c r="G32" s="33">
        <v>53150</v>
      </c>
      <c r="H32" s="58">
        <v>54210</v>
      </c>
    </row>
    <row r="33" spans="1:8" ht="15">
      <c r="A33" s="17" t="s">
        <v>18</v>
      </c>
      <c r="B33" s="58">
        <v>0</v>
      </c>
      <c r="C33" s="103">
        <v>210.58</v>
      </c>
      <c r="D33" s="103">
        <v>100</v>
      </c>
      <c r="E33" s="103">
        <v>100</v>
      </c>
      <c r="F33" s="103">
        <v>1720</v>
      </c>
      <c r="G33" s="33">
        <v>200</v>
      </c>
      <c r="H33" s="58">
        <v>200</v>
      </c>
    </row>
    <row r="34" spans="1:8" ht="15">
      <c r="A34" s="17"/>
      <c r="B34" s="80">
        <f aca="true" t="shared" si="2" ref="B34:H34">SUM(B30:B33)</f>
        <v>99243.07</v>
      </c>
      <c r="C34" s="122">
        <f t="shared" si="2"/>
        <v>113254.39</v>
      </c>
      <c r="D34" s="105">
        <f t="shared" si="2"/>
        <v>112818</v>
      </c>
      <c r="E34" s="105">
        <f t="shared" si="2"/>
        <v>112818</v>
      </c>
      <c r="F34" s="105">
        <f t="shared" si="2"/>
        <v>137684</v>
      </c>
      <c r="G34" s="109">
        <f t="shared" si="2"/>
        <v>140981</v>
      </c>
      <c r="H34" s="9">
        <f t="shared" si="2"/>
        <v>145543</v>
      </c>
    </row>
    <row r="35" spans="1:8" ht="15">
      <c r="A35" s="71"/>
      <c r="B35" s="98" t="s">
        <v>87</v>
      </c>
      <c r="C35" s="98" t="s">
        <v>97</v>
      </c>
      <c r="D35" s="97" t="s">
        <v>88</v>
      </c>
      <c r="E35" s="98" t="s">
        <v>89</v>
      </c>
      <c r="F35" s="98" t="s">
        <v>90</v>
      </c>
      <c r="G35" s="98" t="s">
        <v>78</v>
      </c>
      <c r="H35" s="98" t="s">
        <v>77</v>
      </c>
    </row>
    <row r="36" spans="1:8" ht="15">
      <c r="A36" s="17"/>
      <c r="B36" s="100">
        <v>2017</v>
      </c>
      <c r="C36" s="100">
        <v>2018</v>
      </c>
      <c r="D36" s="99">
        <v>2019</v>
      </c>
      <c r="E36" s="100">
        <v>2019</v>
      </c>
      <c r="F36" s="100">
        <v>2020</v>
      </c>
      <c r="G36" s="100">
        <v>2021</v>
      </c>
      <c r="H36" s="100">
        <v>2022</v>
      </c>
    </row>
    <row r="37" spans="1:8" ht="15">
      <c r="A37" s="106" t="s">
        <v>66</v>
      </c>
      <c r="B37" s="101"/>
      <c r="C37" s="101"/>
      <c r="D37" s="77"/>
      <c r="E37" s="102"/>
      <c r="F37" s="102"/>
      <c r="G37" s="1"/>
      <c r="H37" s="1"/>
    </row>
    <row r="38" spans="1:8" ht="15">
      <c r="A38" s="106" t="s">
        <v>67</v>
      </c>
      <c r="B38" s="101"/>
      <c r="C38" s="102"/>
      <c r="D38" s="102"/>
      <c r="E38" s="102"/>
      <c r="F38" s="102"/>
      <c r="G38" s="1"/>
      <c r="H38" s="1"/>
    </row>
    <row r="39" spans="1:8" ht="15">
      <c r="A39" s="17" t="s">
        <v>17</v>
      </c>
      <c r="B39" s="58">
        <v>2708.38</v>
      </c>
      <c r="C39" s="102">
        <v>2575.74</v>
      </c>
      <c r="D39" s="102">
        <v>3050</v>
      </c>
      <c r="E39" s="102">
        <v>3050</v>
      </c>
      <c r="F39" s="102">
        <v>2990</v>
      </c>
      <c r="G39" s="101">
        <v>3080</v>
      </c>
      <c r="H39" s="101">
        <v>3100</v>
      </c>
    </row>
    <row r="40" spans="1:8" ht="15">
      <c r="A40" s="17" t="s">
        <v>91</v>
      </c>
      <c r="B40" s="101">
        <v>1215.3</v>
      </c>
      <c r="C40" s="102">
        <v>0</v>
      </c>
      <c r="D40" s="102">
        <v>0</v>
      </c>
      <c r="E40" s="102">
        <v>0</v>
      </c>
      <c r="F40" s="102">
        <v>0</v>
      </c>
      <c r="G40" s="101">
        <v>0</v>
      </c>
      <c r="H40" s="101">
        <v>0</v>
      </c>
    </row>
    <row r="41" spans="1:8" ht="15">
      <c r="A41" s="17"/>
      <c r="B41" s="101"/>
      <c r="C41" s="102"/>
      <c r="D41" s="102"/>
      <c r="E41" s="102"/>
      <c r="F41" s="102"/>
      <c r="G41" s="101"/>
      <c r="H41" s="101"/>
    </row>
    <row r="42" spans="1:8" ht="15">
      <c r="A42" s="106" t="s">
        <v>107</v>
      </c>
      <c r="B42" s="107">
        <f aca="true" t="shared" si="3" ref="B42:G42">SUM(B39:B40)</f>
        <v>3923.6800000000003</v>
      </c>
      <c r="C42" s="108">
        <f t="shared" si="3"/>
        <v>2575.74</v>
      </c>
      <c r="D42" s="108">
        <f t="shared" si="3"/>
        <v>3050</v>
      </c>
      <c r="E42" s="108">
        <f t="shared" si="3"/>
        <v>3050</v>
      </c>
      <c r="F42" s="108">
        <f t="shared" si="3"/>
        <v>2990</v>
      </c>
      <c r="G42" s="9">
        <f t="shared" si="3"/>
        <v>3080</v>
      </c>
      <c r="H42" s="9">
        <f>SUM(H39:H40)</f>
        <v>3100</v>
      </c>
    </row>
    <row r="43" spans="1:8" ht="15">
      <c r="A43" s="106" t="s">
        <v>92</v>
      </c>
      <c r="B43" s="101"/>
      <c r="C43" s="102"/>
      <c r="D43" s="102"/>
      <c r="E43" s="102"/>
      <c r="F43" s="102"/>
      <c r="G43" s="112"/>
      <c r="H43" s="112"/>
    </row>
    <row r="44" spans="1:8" ht="15">
      <c r="A44" s="17" t="s">
        <v>17</v>
      </c>
      <c r="B44" s="93">
        <v>47.57</v>
      </c>
      <c r="C44" s="94">
        <v>47.2</v>
      </c>
      <c r="D44" s="94">
        <v>47.2</v>
      </c>
      <c r="E44" s="94">
        <v>0</v>
      </c>
      <c r="F44" s="94">
        <v>0</v>
      </c>
      <c r="G44" s="12">
        <v>0</v>
      </c>
      <c r="H44" s="12">
        <v>0</v>
      </c>
    </row>
    <row r="45" spans="1:8" ht="15">
      <c r="A45" s="17"/>
      <c r="B45" s="107">
        <f>SUM(B44)</f>
        <v>47.57</v>
      </c>
      <c r="C45" s="108">
        <f>SUM(C44)</f>
        <v>47.2</v>
      </c>
      <c r="D45" s="108">
        <f>SUM(D44)</f>
        <v>47.2</v>
      </c>
      <c r="E45" s="108">
        <v>0</v>
      </c>
      <c r="F45" s="108">
        <v>0</v>
      </c>
      <c r="G45" s="9">
        <v>0</v>
      </c>
      <c r="H45" s="9">
        <v>0</v>
      </c>
    </row>
    <row r="46" spans="1:8" ht="15">
      <c r="A46" s="86" t="s">
        <v>68</v>
      </c>
      <c r="B46" s="101"/>
      <c r="C46" s="102"/>
      <c r="D46" s="102"/>
      <c r="E46" s="102"/>
      <c r="F46" s="102"/>
      <c r="G46" s="1"/>
      <c r="H46" s="1"/>
    </row>
    <row r="47" spans="1:8" ht="15">
      <c r="A47" s="86" t="s">
        <v>69</v>
      </c>
      <c r="B47" s="101"/>
      <c r="C47" s="102"/>
      <c r="D47" s="102"/>
      <c r="E47" s="102"/>
      <c r="F47" s="102"/>
      <c r="G47" s="1"/>
      <c r="H47" s="1"/>
    </row>
    <row r="48" spans="1:8" ht="15">
      <c r="A48" s="17" t="s">
        <v>17</v>
      </c>
      <c r="B48" s="58">
        <v>2450</v>
      </c>
      <c r="C48" s="103">
        <v>1039.4</v>
      </c>
      <c r="D48" s="103">
        <v>3450</v>
      </c>
      <c r="E48" s="103">
        <v>1000</v>
      </c>
      <c r="F48" s="103">
        <v>31000</v>
      </c>
      <c r="G48" s="58">
        <v>1000</v>
      </c>
      <c r="H48" s="58">
        <v>1000</v>
      </c>
    </row>
    <row r="49" spans="1:8" ht="15">
      <c r="A49" s="17" t="s">
        <v>81</v>
      </c>
      <c r="B49" s="58">
        <v>0</v>
      </c>
      <c r="C49" s="103">
        <v>0</v>
      </c>
      <c r="D49" s="103">
        <v>1000</v>
      </c>
      <c r="E49" s="103">
        <v>1000</v>
      </c>
      <c r="F49" s="103">
        <v>1000</v>
      </c>
      <c r="G49" s="58">
        <v>1000</v>
      </c>
      <c r="H49" s="58">
        <v>1000</v>
      </c>
    </row>
    <row r="50" spans="1:8" ht="15">
      <c r="A50" s="17"/>
      <c r="B50" s="107">
        <f aca="true" t="shared" si="4" ref="B50:H50">SUM(B48:B49)</f>
        <v>2450</v>
      </c>
      <c r="C50" s="108">
        <f t="shared" si="4"/>
        <v>1039.4</v>
      </c>
      <c r="D50" s="108">
        <f>SUM(D48:D49)</f>
        <v>4450</v>
      </c>
      <c r="E50" s="108">
        <f t="shared" si="4"/>
        <v>2000</v>
      </c>
      <c r="F50" s="108">
        <f>SUM(F48:F49)</f>
        <v>32000</v>
      </c>
      <c r="G50" s="9">
        <f t="shared" si="4"/>
        <v>2000</v>
      </c>
      <c r="H50" s="9">
        <f t="shared" si="4"/>
        <v>2000</v>
      </c>
    </row>
    <row r="70" spans="8:10" ht="15">
      <c r="H70" s="88"/>
      <c r="I70" s="88"/>
      <c r="J70" s="88"/>
    </row>
  </sheetData>
  <sheetProtection/>
  <printOptions/>
  <pageMargins left="0.75" right="0.75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BLAŽEJOVÁ Stanislava</cp:lastModifiedBy>
  <cp:lastPrinted>2021-12-10T07:25:48Z</cp:lastPrinted>
  <dcterms:created xsi:type="dcterms:W3CDTF">2012-08-06T08:22:07Z</dcterms:created>
  <dcterms:modified xsi:type="dcterms:W3CDTF">2021-12-22T08:21:41Z</dcterms:modified>
  <cp:category/>
  <cp:version/>
  <cp:contentType/>
  <cp:contentStatus/>
</cp:coreProperties>
</file>