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9040" windowHeight="15840" activeTab="2"/>
  </bookViews>
  <sheets>
    <sheet name="Prehlad" sheetId="5" r:id="rId1"/>
    <sheet name="Rekapitulacia" sheetId="4" r:id="rId2"/>
    <sheet name="Kryci list" sheetId="3" r:id="rId3"/>
  </sheets>
  <definedNames>
    <definedName name="fakt1R">#REF!</definedName>
    <definedName name="_xlnm.Print_Area" localSheetId="2">'Kryci list'!$A:$M</definedName>
    <definedName name="_xlnm.Print_Area" localSheetId="0">'Prehlad'!$A:$O</definedName>
    <definedName name="_xlnm.Print_Area" localSheetId="1">'Rekapitulacia'!$A:$G</definedName>
    <definedName name="_xlnm.Print_Titles" localSheetId="0">'Prehlad'!$8:$10</definedName>
    <definedName name="_xlnm.Print_Titles" localSheetId="1">'Rekapitulacia'!$8:$10</definedName>
  </definedNames>
  <calcPr calcId="145621"/>
  <extLst/>
</workbook>
</file>

<file path=xl/sharedStrings.xml><?xml version="1.0" encoding="utf-8"?>
<sst xmlns="http://schemas.openxmlformats.org/spreadsheetml/2006/main" count="712" uniqueCount="292">
  <si>
    <t>a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</si>
  <si>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</si>
  <si>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</si>
  <si>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</si>
  <si>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</si>
  <si>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</si>
  <si>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</si>
  <si>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</si>
  <si>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</si>
  <si>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</si>
  <si>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</si>
  <si>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</si>
  <si>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</si>
  <si>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</si>
  <si>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</si>
  <si>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</si>
  <si>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</si>
  <si>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</si>
  <si>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</si>
  <si>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</si>
  <si>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</si>
  <si>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</si>
  <si>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</si>
  <si>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</si>
  <si>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</si>
  <si>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</si>
  <si>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</si>
  <si>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</si>
  <si>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</si>
  <si>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</si>
  <si>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</si>
  <si>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</si>
  <si>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</si>
  <si>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</si>
  <si>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</si>
  <si>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</si>
  <si>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</si>
  <si>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</si>
  <si>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</si>
  <si>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</si>
  <si>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</si>
  <si>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</si>
  <si>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</si>
  <si>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</si>
  <si>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</si>
  <si>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</si>
  <si>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</si>
  <si>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</si>
  <si>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</si>
  <si>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</si>
  <si>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</si>
  <si>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</si>
  <si>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</si>
  <si>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</si>
  <si>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</si>
  <si>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</si>
  <si>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</si>
  <si>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</si>
  <si>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</si>
  <si>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</si>
  <si>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</si>
  <si>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</si>
  <si>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</si>
  <si>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</si>
  <si>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</si>
  <si>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</si>
  <si>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</si>
  <si>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</si>
  <si>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</si>
  <si>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</si>
  <si>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</si>
  <si>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</si>
  <si>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</si>
  <si>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</si>
  <si>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</si>
  <si>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</si>
  <si>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</si>
  <si>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</si>
  <si>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</si>
  <si>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</si>
  <si>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</si>
  <si>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</si>
  <si>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</si>
  <si>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</si>
  <si>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</si>
  <si>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</si>
  <si>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</si>
  <si>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</si>
  <si>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</si>
  <si>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</si>
  <si>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</si>
  <si>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</si>
  <si>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>Iiné: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</si>
  <si>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</si>
  <si>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</si>
  <si>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</si>
  <si>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</si>
  <si>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</si>
  <si>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</si>
  <si>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</si>
  <si>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</si>
  <si>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</si>
  <si>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</si>
  <si>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</si>
  <si>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</si>
  <si>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</si>
  <si>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</si>
  <si>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</si>
  <si>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</si>
  <si>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</si>
  <si>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</si>
  <si>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Odberateľ: OBEC MALÁ IDA </t>
  </si>
  <si>
    <t xml:space="preserve">Spracoval:                                         </t>
  </si>
  <si>
    <t xml:space="preserve">Projektant: AB PROJEKT, Bernát Andrej </t>
  </si>
  <si>
    <t xml:space="preserve">JKSO : </t>
  </si>
  <si>
    <t>Stavba : REKONŠTRUKCIA HASIČSKEJ ZBROJNICE v obci Malá Ida</t>
  </si>
  <si>
    <t>Objekt : Architektonicko - stavebná časť - II. ETAPA</t>
  </si>
  <si>
    <t xml:space="preserve"> Stavba : REKONŠTRUKCIA HASIČSKEJ ZBROJNICE v obci Malá Ida</t>
  </si>
  <si>
    <t>Malá Ida p.č. 268 a 269</t>
  </si>
  <si>
    <t xml:space="preserve"> Objekt : Architektonicko - stavebná časť - II. ETAPA</t>
  </si>
  <si>
    <t>JKSO :</t>
  </si>
  <si>
    <t xml:space="preserve">OBEC MALÁ IDA </t>
  </si>
  <si>
    <t/>
  </si>
  <si>
    <t xml:space="preserve">AB PROJEKT, Bernát Andrej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</si>
  <si>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</si>
  <si>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</si>
  <si>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</si>
  <si>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</si>
  <si>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</si>
  <si>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</si>
  <si>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</si>
  <si>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</si>
  <si>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</si>
  <si>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</si>
  <si>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</si>
  <si>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</si>
  <si>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</si>
  <si>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</si>
  <si>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</si>
  <si>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</si>
  <si>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6 - ÚPRAVY POVRCHOV, PODLAHY, VÝPLNE</t>
  </si>
  <si>
    <t>011</t>
  </si>
  <si>
    <t>611473112</t>
  </si>
  <si>
    <t>Omietka vnút. stropov zo suchých zmesí štuková Baumit</t>
  </si>
  <si>
    <t>m2</t>
  </si>
  <si>
    <t xml:space="preserve">E6                  </t>
  </si>
  <si>
    <t>45.41.10</t>
  </si>
  <si>
    <t>EK</t>
  </si>
  <si>
    <t>S</t>
  </si>
  <si>
    <t>" stropy " 5,04+9,47+6,33+8,22+5,96+28,46*3 =   120,400</t>
  </si>
  <si>
    <t>612478110</t>
  </si>
  <si>
    <t>Vnútoná omietka stien zo zmesi jednovrstv. hr. 5 mm ručne</t>
  </si>
  <si>
    <t xml:space="preserve">  .  .  </t>
  </si>
  <si>
    <t>" steny " (8,678*6+3,28*4+3,285*2+3,3*6+4,039*2+2,49*2+1,849*2)*3,6-3*3*3 =   362,930</t>
  </si>
  <si>
    <t>(8,75*2+7,15*2+3,45*2+3,675*2+3,45*2+3,825*2+2,1*2+3,45*2+3,35*4+3,15*4)*2,4 =   234,480</t>
  </si>
  <si>
    <t>-0,8*2*2*4-20,4 =   -33,200</t>
  </si>
  <si>
    <t>612481118</t>
  </si>
  <si>
    <t>Potiahnutie vnút. stien sklovláknitým pletivom vtlačeným do tmelu</t>
  </si>
  <si>
    <t>632421100</t>
  </si>
  <si>
    <t>Náter penetračný pred poterom</t>
  </si>
  <si>
    <t>632451236</t>
  </si>
  <si>
    <t>Poter pieskocement. hr. do 5 cm</t>
  </si>
  <si>
    <t>5,04+9,47+6,33+8,22+5,96+28,46*3+62,56+10,5+13,02+9,69+4,1*2+9,69 =   234,060</t>
  </si>
  <si>
    <t xml:space="preserve">6 - ÚPRAVY POVRCHOV, PODLAHY, VÝPLNE  spolu: </t>
  </si>
  <si>
    <t>9 - OSTATNÉ KONŠTRUKCIE A PRÁCE</t>
  </si>
  <si>
    <t>003</t>
  </si>
  <si>
    <t>941955002</t>
  </si>
  <si>
    <t>Lešenie ľahké prac. pomocné výš. podlahy do 1,9 m</t>
  </si>
  <si>
    <t>15,2*9,5 =   144,400</t>
  </si>
  <si>
    <t>952901111</t>
  </si>
  <si>
    <t>Vyčistenie budov byt. alebo občian. výstavby pri výške podlažia do 4 m</t>
  </si>
  <si>
    <t>45.45.13</t>
  </si>
  <si>
    <t xml:space="preserve">9 - OSTATNÉ KONŠTRUKCIE A PRÁCE  spolu: </t>
  </si>
  <si>
    <t xml:space="preserve">PRÁCE A DODÁVKY HSV  spolu: </t>
  </si>
  <si>
    <t>PRÁCE A DODÁVKY PSV</t>
  </si>
  <si>
    <t>713 - Izolácie tepelné</t>
  </si>
  <si>
    <t>713</t>
  </si>
  <si>
    <t>713191410</t>
  </si>
  <si>
    <t>Izolácia tepelná položenie parozábrany z PE folie /Isotec, Tyvek a pod./ hr 0,1m</t>
  </si>
  <si>
    <t>I</t>
  </si>
  <si>
    <t>45.32.11</t>
  </si>
  <si>
    <t>IK</t>
  </si>
  <si>
    <t xml:space="preserve">713 - Izolácie tepelné  spolu: </t>
  </si>
  <si>
    <t>763 - Konštrukcie  - drevostavby</t>
  </si>
  <si>
    <t>763</t>
  </si>
  <si>
    <t>763132420</t>
  </si>
  <si>
    <t>Podhľady sadr. D112 zaves. 2-vrstv. oceľ. konštr. CD, bez tep. izol. GKFI 15 mm</t>
  </si>
  <si>
    <t>998763201</t>
  </si>
  <si>
    <t>Presun hmôt pre drevostavby v objektoch  výšky do 12 m</t>
  </si>
  <si>
    <t xml:space="preserve">763 - Konštrukcie  - drevostavby  spolu: </t>
  </si>
  <si>
    <t>766 - Konštrukcie stolárske</t>
  </si>
  <si>
    <t>766</t>
  </si>
  <si>
    <t>766661112</t>
  </si>
  <si>
    <t>Montáž dvier kompl. otvár. do zárubne 1-krídl. do 0,8m</t>
  </si>
  <si>
    <t>kus</t>
  </si>
  <si>
    <t>45.42.11</t>
  </si>
  <si>
    <t>MAT</t>
  </si>
  <si>
    <t>611601560</t>
  </si>
  <si>
    <t>Dvere vnútorné hladké plné 70x197 + kovanie + zámok</t>
  </si>
  <si>
    <t xml:space="preserve">I76 6               </t>
  </si>
  <si>
    <t>20.30.11</t>
  </si>
  <si>
    <t xml:space="preserve">                    </t>
  </si>
  <si>
    <t>IZ</t>
  </si>
  <si>
    <t>611601860</t>
  </si>
  <si>
    <t>Dvere vnútorné hladké plné 80x197 + kovanie + zámok</t>
  </si>
  <si>
    <t>766682111</t>
  </si>
  <si>
    <t>Montáž zárubní pre dvere  jednokrídl. hr.steny do 170 mm</t>
  </si>
  <si>
    <t>611810570</t>
  </si>
  <si>
    <t>Zárubne drevené skl. 70x197 pre hĺbku 174 mm</t>
  </si>
  <si>
    <t>766682112</t>
  </si>
  <si>
    <t>Montáž zárubní obložkových pre dvere jednokrídl. hr. steny do 350 mm</t>
  </si>
  <si>
    <t>611810680</t>
  </si>
  <si>
    <t>Zárubne drevené skl. 80x197 pre hĺbku 250 mm</t>
  </si>
  <si>
    <t>766695213</t>
  </si>
  <si>
    <t>Montáž prahov dvier 1-krídl. š. nad 10cm</t>
  </si>
  <si>
    <t>611871410</t>
  </si>
  <si>
    <t>Prah dubový dĺžka 72 šírka 15cm</t>
  </si>
  <si>
    <t>611871610</t>
  </si>
  <si>
    <t>Prah dubový dĺžka 82 šírka 15cm</t>
  </si>
  <si>
    <t>998766202</t>
  </si>
  <si>
    <t>Presun hmôt pre konštr. stolárske v objektoch</t>
  </si>
  <si>
    <t>45.42.13</t>
  </si>
  <si>
    <t xml:space="preserve">766 - Konštrukcie stolárske  spolu: </t>
  </si>
  <si>
    <t>771 - Podlahy z dlaždíc  keramických</t>
  </si>
  <si>
    <t>771</t>
  </si>
  <si>
    <t>771473112</t>
  </si>
  <si>
    <t>Montáž soklov keram.rovných do lepidla do 9cm</t>
  </si>
  <si>
    <t>m</t>
  </si>
  <si>
    <t>45.43.12</t>
  </si>
  <si>
    <t>771575107</t>
  </si>
  <si>
    <t>Montáž podláh z dlaždíc keram. rež. hlad. 200x200 do tmelu</t>
  </si>
  <si>
    <t>5,04+9,47+6,33+8,22+62,56+10,5+13,02+9,69+4,1*2+9,69 =   142,720</t>
  </si>
  <si>
    <t>2471E0104</t>
  </si>
  <si>
    <t>Lepidlo na obklady a dlažby vodo a mrazuvzdorné v interiér.a exteiéri Hasit AG 653 Standard bal.25kg</t>
  </si>
  <si>
    <t>kg</t>
  </si>
  <si>
    <t>173,492*5 =   867,460</t>
  </si>
  <si>
    <t>5851O0137</t>
  </si>
  <si>
    <t>Malta minerálna škárovacia 2-25mm na všetky keram.obklady a dlažby Hasit AJ 610 šedá bal.5kg</t>
  </si>
  <si>
    <t>173,492*0,5 =   86,746</t>
  </si>
  <si>
    <t>5973A0117</t>
  </si>
  <si>
    <t>Dodávka - Dlažba keramická</t>
  </si>
  <si>
    <t>(150*0,1+142,72)*1,1 =   173,492</t>
  </si>
  <si>
    <t>998771202</t>
  </si>
  <si>
    <t>Presun hmôt pre podlahy z dlaždíc v objektoch výšky do 12 m</t>
  </si>
  <si>
    <t xml:space="preserve">771 - Podlahy z dlaždíc  keramických  spolu: </t>
  </si>
  <si>
    <t>776 - Podlahy povlakové</t>
  </si>
  <si>
    <t>775</t>
  </si>
  <si>
    <t>776511820</t>
  </si>
  <si>
    <t>Odstránenie povlakových podláh lepených s podložkou</t>
  </si>
  <si>
    <t>45.43.21</t>
  </si>
  <si>
    <t xml:space="preserve">776 - Podlahy povlakové  spolu: </t>
  </si>
  <si>
    <t>781 - Obklady z obkladačiek a dosiek</t>
  </si>
  <si>
    <t>781415014</t>
  </si>
  <si>
    <t>Montáž obkladov vnút. z obklad. pórovin. 200x100 do tmelu</t>
  </si>
  <si>
    <t xml:space="preserve">I78 1               </t>
  </si>
  <si>
    <t>(3,35+1,75)*2*2 =   20,400</t>
  </si>
  <si>
    <t>20,4*5 =   102,000</t>
  </si>
  <si>
    <t>20,4*0,5 =   10,200</t>
  </si>
  <si>
    <t>5974A2029</t>
  </si>
  <si>
    <t>Dodávka - Obkladačka 200 x 250 x 7 mm - No, farebná - 43, I.št.</t>
  </si>
  <si>
    <t>26.30.10</t>
  </si>
  <si>
    <t>20,4*1,1 =   22,440</t>
  </si>
  <si>
    <t>998781202</t>
  </si>
  <si>
    <t>Presun hmôt pre obklady keramické v objektoch výšky do 12 m</t>
  </si>
  <si>
    <t xml:space="preserve">781 - Obklady z obkladačiek a dosiek  spolu: </t>
  </si>
  <si>
    <t>784 - Maľby</t>
  </si>
  <si>
    <t>784</t>
  </si>
  <si>
    <t>784402801</t>
  </si>
  <si>
    <t>Odstránenie malieb v miestnostiach výšky do 3,8 m oškrabaním</t>
  </si>
  <si>
    <t>45.11.11</t>
  </si>
  <si>
    <t>784447131</t>
  </si>
  <si>
    <t>Vyhladenie tmelom jednonásobné v miest. do 3,8m</t>
  </si>
  <si>
    <t xml:space="preserve">I78 4               </t>
  </si>
  <si>
    <t>45.44.21</t>
  </si>
  <si>
    <t>483,33*0,05 =   24,167</t>
  </si>
  <si>
    <t>784452261</t>
  </si>
  <si>
    <t>Maľba penetrácia</t>
  </si>
  <si>
    <t>214,08+483,33 =   697,410</t>
  </si>
  <si>
    <t>784452271</t>
  </si>
  <si>
    <t>Maľba zo zmesí tekut. 1 far. dvojnás. v miest. do 3,8m</t>
  </si>
  <si>
    <t>(8,75*2+7,15*2+3,45*2+3,675*2+3,45*2+3,825*2+2,1*2+3,45*2+3,35*4+3,15*4)*2,4-20,4 =   214,080</t>
  </si>
  <si>
    <t>784452911</t>
  </si>
  <si>
    <t>Opr. maľba zmes tekut. 1 far. dvojn. s obrús. miest. do 3,8m</t>
  </si>
  <si>
    <t xml:space="preserve">784 - Maľby  spolu: </t>
  </si>
  <si>
    <t xml:space="preserve">PRÁCE A DODÁVKY PSV  spolu: </t>
  </si>
  <si>
    <t>Za rozpočet celkom</t>
  </si>
  <si>
    <t>Dátum: 25.06.2020</t>
  </si>
  <si>
    <t xml:space="preserve"> Časť: B </t>
  </si>
  <si>
    <t xml:space="preserve">Časť: B </t>
  </si>
  <si>
    <t xml:space="preserve">Z A D A N I E </t>
  </si>
  <si>
    <t>REKAPITULÁCIA ZADANIA</t>
  </si>
  <si>
    <t>KRYCÍ LIST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</si>
</sst>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0"/>
    <numFmt numFmtId="165" formatCode="#,##0&quot; Sk&quot;;[Red]&quot;-&quot;#,##0&quot; Sk&quot;"/>
    <numFmt numFmtId="166" formatCode="#,##0.000"/>
    <numFmt numFmtId="167" formatCode="_-* #,##0\ &quot;Sk&quot;_-;\-* #,##0\ &quot;Sk&quot;_-;_-* &quot;-&quot;\ &quot;Sk&quot;_-;_-@_-"/>
    <numFmt numFmtId="168" formatCode="#,##0\ &quot;Sk&quot;"/>
    <numFmt numFmtId="169" formatCode="#,##0&quot; &quot;"/>
    <numFmt numFmtId="170" formatCode="#,##0\ _S_k"/>
    <numFmt numFmtId="171" formatCode="#,##0.0"/>
    <numFmt numFmtId="172" formatCode="#,##0.0000"/>
  </numFmts>
  <fonts count="16"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2"/>
      <name val="Arial Narrow"/>
      <family val="2"/>
    </font>
    <font>
      <sz val="7.5"/>
      <color rgb="FFFFFFFF"/>
      <name val="Arial Narrow"/>
      <family val="2"/>
    </font>
    <font>
      <sz val="10"/>
      <name val="Arial CE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8"/>
      <color rgb="FF0000FF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hair"/>
      <top style="double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/>
      <top style="double"/>
      <bottom style="thin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/>
      <top/>
      <bottom style="hair"/>
    </border>
    <border>
      <left/>
      <right style="double"/>
      <top/>
      <bottom style="hair"/>
    </border>
    <border>
      <left/>
      <right/>
      <top style="hair"/>
      <bottom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/>
      <right style="double"/>
      <top style="hair"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 style="hair"/>
      <top style="double"/>
      <bottom style="double"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 style="hair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double"/>
      <top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/>
    </border>
    <border>
      <left style="medium"/>
      <right style="double"/>
      <top style="medium"/>
      <bottom style="double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1" applyFont="0" applyFill="0" applyBorder="0">
      <alignment vertical="center"/>
      <protection/>
    </xf>
    <xf numFmtId="0" fontId="10" fillId="2" borderId="0" applyNumberFormat="0" applyBorder="0" applyAlignment="0" applyProtection="0"/>
    <xf numFmtId="167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5" fontId="9" fillId="0" borderId="1">
      <alignment/>
      <protection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0" borderId="1" applyFont="0" applyFill="0">
      <alignment/>
      <protection/>
    </xf>
    <xf numFmtId="0" fontId="9" fillId="0" borderId="1">
      <alignment vertical="center"/>
      <protection/>
    </xf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2" applyNumberFormat="0" applyFill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9" fillId="0" borderId="3" applyBorder="0">
      <alignment vertical="center"/>
      <protection/>
    </xf>
    <xf numFmtId="0" fontId="14" fillId="0" borderId="0" applyNumberFormat="0" applyFill="0" applyBorder="0" applyAlignment="0" applyProtection="0"/>
    <xf numFmtId="0" fontId="9" fillId="0" borderId="3">
      <alignment vertical="center"/>
      <protection/>
    </xf>
  </cellStyleXfs>
  <cellXfs count="177">
    <xf numFmtId="0" fontId="0" fillId="0" borderId="0" xfId="0"/>
    <xf numFmtId="0" fontId="1" fillId="0" borderId="0" xfId="20" applyFont="1">
      <alignment/>
      <protection/>
    </xf>
    <xf numFmtId="0" fontId="1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5" xfId="20" applyFont="1" applyBorder="1" applyAlignment="1">
      <alignment horizontal="left" vertical="center"/>
      <protection/>
    </xf>
    <xf numFmtId="0" fontId="1" fillId="0" borderId="5" xfId="20" applyFont="1" applyBorder="1" applyAlignment="1">
      <alignment horizontal="right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1" fillId="0" borderId="7" xfId="20" applyFont="1" applyBorder="1" applyAlignment="1">
      <alignment horizontal="left" vertical="center"/>
      <protection/>
    </xf>
    <xf numFmtId="0" fontId="1" fillId="0" borderId="7" xfId="20" applyFont="1" applyBorder="1" applyAlignment="1">
      <alignment horizontal="right" vertical="center"/>
      <protection/>
    </xf>
    <xf numFmtId="0" fontId="1" fillId="0" borderId="8" xfId="20" applyFont="1" applyBorder="1" applyAlignment="1">
      <alignment horizontal="left" vertical="center"/>
      <protection/>
    </xf>
    <xf numFmtId="0" fontId="1" fillId="0" borderId="9" xfId="20" applyFont="1" applyBorder="1" applyAlignment="1">
      <alignment horizontal="left" vertical="center"/>
      <protection/>
    </xf>
    <xf numFmtId="0" fontId="1" fillId="0" borderId="9" xfId="20" applyFont="1" applyBorder="1" applyAlignment="1">
      <alignment horizontal="right" vertical="center"/>
      <protection/>
    </xf>
    <xf numFmtId="49" fontId="1" fillId="0" borderId="5" xfId="20" applyNumberFormat="1" applyFont="1" applyBorder="1" applyAlignment="1">
      <alignment horizontal="right" vertical="center"/>
      <protection/>
    </xf>
    <xf numFmtId="49" fontId="1" fillId="0" borderId="7" xfId="20" applyNumberFormat="1" applyFont="1" applyBorder="1" applyAlignment="1">
      <alignment horizontal="right" vertical="center"/>
      <protection/>
    </xf>
    <xf numFmtId="49" fontId="1" fillId="0" borderId="9" xfId="20" applyNumberFormat="1" applyFont="1" applyBorder="1" applyAlignment="1">
      <alignment horizontal="right" vertical="center"/>
      <protection/>
    </xf>
    <xf numFmtId="0" fontId="1" fillId="0" borderId="4" xfId="20" applyFont="1" applyBorder="1" applyAlignment="1">
      <alignment horizontal="right" vertical="center"/>
      <protection/>
    </xf>
    <xf numFmtId="0" fontId="1" fillId="0" borderId="5" xfId="20" applyFont="1" applyBorder="1" applyAlignment="1">
      <alignment vertical="center"/>
      <protection/>
    </xf>
    <xf numFmtId="170" fontId="1" fillId="0" borderId="5" xfId="20" applyNumberFormat="1" applyFont="1" applyBorder="1" applyAlignment="1">
      <alignment horizontal="left" vertical="center"/>
      <protection/>
    </xf>
    <xf numFmtId="168" fontId="1" fillId="0" borderId="5" xfId="20" applyNumberFormat="1" applyFont="1" applyBorder="1" applyAlignment="1">
      <alignment horizontal="right" vertical="center"/>
      <protection/>
    </xf>
    <xf numFmtId="3" fontId="1" fillId="0" borderId="10" xfId="20" applyNumberFormat="1" applyFont="1" applyBorder="1" applyAlignment="1">
      <alignment horizontal="right" vertical="center"/>
      <protection/>
    </xf>
    <xf numFmtId="0" fontId="1" fillId="0" borderId="11" xfId="20" applyFont="1" applyBorder="1" applyAlignment="1">
      <alignment horizontal="right" vertical="center"/>
      <protection/>
    </xf>
    <xf numFmtId="0" fontId="1" fillId="0" borderId="12" xfId="20" applyFont="1" applyBorder="1" applyAlignment="1">
      <alignment vertical="center"/>
      <protection/>
    </xf>
    <xf numFmtId="170" fontId="1" fillId="0" borderId="12" xfId="20" applyNumberFormat="1" applyFont="1" applyBorder="1" applyAlignment="1">
      <alignment horizontal="left" vertical="center"/>
      <protection/>
    </xf>
    <xf numFmtId="168" fontId="1" fillId="0" borderId="12" xfId="20" applyNumberFormat="1" applyFont="1" applyBorder="1" applyAlignment="1">
      <alignment horizontal="right" vertical="center"/>
      <protection/>
    </xf>
    <xf numFmtId="3" fontId="1" fillId="0" borderId="13" xfId="20" applyNumberFormat="1" applyFont="1" applyBorder="1" applyAlignment="1">
      <alignment horizontal="right" vertical="center"/>
      <protection/>
    </xf>
    <xf numFmtId="0" fontId="1" fillId="0" borderId="12" xfId="20" applyFont="1" applyBorder="1" applyAlignment="1">
      <alignment horizontal="right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1" fillId="0" borderId="15" xfId="20" applyFont="1" applyBorder="1" applyAlignment="1">
      <alignment horizontal="left" vertical="center"/>
      <protection/>
    </xf>
    <xf numFmtId="0" fontId="1" fillId="0" borderId="15" xfId="20" applyFont="1" applyBorder="1" applyAlignment="1">
      <alignment horizontal="center" vertical="center"/>
      <protection/>
    </xf>
    <xf numFmtId="0" fontId="1" fillId="0" borderId="16" xfId="20" applyFont="1" applyBorder="1" applyAlignment="1">
      <alignment horizontal="center" vertical="center"/>
      <protection/>
    </xf>
    <xf numFmtId="0" fontId="1" fillId="0" borderId="17" xfId="20" applyFont="1" applyBorder="1" applyAlignment="1">
      <alignment horizontal="centerContinuous" vertical="center"/>
      <protection/>
    </xf>
    <xf numFmtId="0" fontId="1" fillId="0" borderId="18" xfId="20" applyFont="1" applyBorder="1" applyAlignment="1">
      <alignment horizontal="center" vertical="center"/>
      <protection/>
    </xf>
    <xf numFmtId="0" fontId="1" fillId="0" borderId="19" xfId="20" applyFont="1" applyBorder="1" applyAlignment="1">
      <alignment horizontal="left" vertical="center"/>
      <protection/>
    </xf>
    <xf numFmtId="0" fontId="1" fillId="0" borderId="20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left" vertical="center"/>
      <protection/>
    </xf>
    <xf numFmtId="0" fontId="1" fillId="0" borderId="21" xfId="20" applyFont="1" applyBorder="1" applyAlignment="1">
      <alignment horizontal="center" vertical="center"/>
      <protection/>
    </xf>
    <xf numFmtId="0" fontId="1" fillId="0" borderId="22" xfId="20" applyFont="1" applyBorder="1" applyAlignment="1">
      <alignment horizontal="left" vertical="center"/>
      <protection/>
    </xf>
    <xf numFmtId="0" fontId="1" fillId="0" borderId="23" xfId="20" applyFont="1" applyBorder="1" applyAlignment="1">
      <alignment horizontal="center" vertical="center"/>
      <protection/>
    </xf>
    <xf numFmtId="0" fontId="1" fillId="0" borderId="22" xfId="20" applyFont="1" applyBorder="1" applyAlignment="1">
      <alignment horizontal="right" vertical="center"/>
      <protection/>
    </xf>
    <xf numFmtId="0" fontId="1" fillId="0" borderId="24" xfId="20" applyFont="1" applyBorder="1" applyAlignment="1">
      <alignment horizontal="centerContinuous" vertical="center"/>
      <protection/>
    </xf>
    <xf numFmtId="0" fontId="1" fillId="0" borderId="25" xfId="20" applyFont="1" applyBorder="1" applyAlignment="1">
      <alignment horizontal="centerContinuous" vertical="center"/>
      <protection/>
    </xf>
    <xf numFmtId="0" fontId="1" fillId="0" borderId="25" xfId="20" applyFont="1" applyBorder="1" applyAlignment="1">
      <alignment horizontal="center" vertical="center"/>
      <protection/>
    </xf>
    <xf numFmtId="0" fontId="1" fillId="0" borderId="26" xfId="20" applyFont="1" applyBorder="1" applyAlignment="1">
      <alignment horizontal="left" vertical="center"/>
      <protection/>
    </xf>
    <xf numFmtId="0" fontId="1" fillId="0" borderId="27" xfId="20" applyFont="1" applyBorder="1" applyAlignment="1">
      <alignment horizontal="left" vertical="center"/>
      <protection/>
    </xf>
    <xf numFmtId="0" fontId="1" fillId="0" borderId="28" xfId="20" applyFont="1" applyBorder="1" applyAlignment="1">
      <alignment horizontal="left" vertical="center"/>
      <protection/>
    </xf>
    <xf numFmtId="0" fontId="1" fillId="0" borderId="0" xfId="20" applyFont="1" applyBorder="1" applyAlignment="1">
      <alignment horizontal="left" vertical="center"/>
      <protection/>
    </xf>
    <xf numFmtId="0" fontId="1" fillId="0" borderId="26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29" xfId="20" applyFont="1" applyBorder="1" applyAlignment="1">
      <alignment horizontal="left" vertical="center"/>
      <protection/>
    </xf>
    <xf numFmtId="0" fontId="1" fillId="0" borderId="11" xfId="20" applyFont="1" applyBorder="1" applyAlignment="1">
      <alignment horizontal="left" vertical="center"/>
      <protection/>
    </xf>
    <xf numFmtId="0" fontId="1" fillId="0" borderId="12" xfId="20" applyFont="1" applyBorder="1" applyAlignment="1">
      <alignment horizontal="left" vertical="center"/>
      <protection/>
    </xf>
    <xf numFmtId="0" fontId="1" fillId="0" borderId="30" xfId="20" applyFont="1" applyBorder="1" applyAlignment="1">
      <alignment horizontal="left" vertical="center"/>
      <protection/>
    </xf>
    <xf numFmtId="0" fontId="1" fillId="0" borderId="31" xfId="20" applyFont="1" applyBorder="1" applyAlignment="1">
      <alignment horizontal="left" vertical="center"/>
      <protection/>
    </xf>
    <xf numFmtId="0" fontId="1" fillId="0" borderId="32" xfId="20" applyFont="1" applyBorder="1" applyAlignment="1">
      <alignment horizontal="left" vertical="center"/>
      <protection/>
    </xf>
    <xf numFmtId="3" fontId="1" fillId="0" borderId="30" xfId="20" applyNumberFormat="1" applyFont="1" applyBorder="1" applyAlignment="1">
      <alignment vertical="center"/>
      <protection/>
    </xf>
    <xf numFmtId="3" fontId="1" fillId="0" borderId="33" xfId="20" applyNumberFormat="1" applyFont="1" applyBorder="1" applyAlignment="1">
      <alignment vertical="center"/>
      <protection/>
    </xf>
    <xf numFmtId="0" fontId="1" fillId="0" borderId="34" xfId="20" applyFont="1" applyBorder="1" applyAlignment="1">
      <alignment horizontal="centerContinuous" vertical="center"/>
      <protection/>
    </xf>
    <xf numFmtId="0" fontId="1" fillId="0" borderId="35" xfId="20" applyFont="1" applyBorder="1" applyAlignment="1">
      <alignment horizontal="centerContinuous" vertical="center"/>
      <protection/>
    </xf>
    <xf numFmtId="0" fontId="1" fillId="0" borderId="36" xfId="20" applyFont="1" applyBorder="1" applyAlignment="1">
      <alignment horizontal="left" vertical="center"/>
      <protection/>
    </xf>
    <xf numFmtId="10" fontId="1" fillId="0" borderId="37" xfId="20" applyNumberFormat="1" applyFont="1" applyBorder="1" applyAlignment="1">
      <alignment horizontal="right" vertical="center"/>
      <protection/>
    </xf>
    <xf numFmtId="0" fontId="1" fillId="0" borderId="38" xfId="20" applyFont="1" applyBorder="1" applyAlignment="1">
      <alignment horizontal="left" vertical="center"/>
      <protection/>
    </xf>
    <xf numFmtId="10" fontId="1" fillId="0" borderId="39" xfId="20" applyNumberFormat="1" applyFont="1" applyBorder="1" applyAlignment="1">
      <alignment horizontal="right" vertical="center"/>
      <protection/>
    </xf>
    <xf numFmtId="0" fontId="1" fillId="0" borderId="40" xfId="20" applyFont="1" applyBorder="1" applyAlignment="1">
      <alignment horizontal="left" vertical="center"/>
      <protection/>
    </xf>
    <xf numFmtId="0" fontId="1" fillId="0" borderId="23" xfId="20" applyFont="1" applyBorder="1" applyAlignment="1">
      <alignment horizontal="right" vertical="center"/>
      <protection/>
    </xf>
    <xf numFmtId="0" fontId="1" fillId="0" borderId="41" xfId="20" applyFont="1" applyBorder="1" applyAlignment="1">
      <alignment horizontal="centerContinuous" vertical="center"/>
      <protection/>
    </xf>
    <xf numFmtId="169" fontId="1" fillId="0" borderId="34" xfId="20" applyNumberFormat="1" applyFont="1" applyBorder="1" applyAlignment="1">
      <alignment horizontal="centerContinuous" vertical="center"/>
      <protection/>
    </xf>
    <xf numFmtId="0" fontId="1" fillId="0" borderId="42" xfId="20" applyFont="1" applyBorder="1" applyAlignment="1">
      <alignment horizontal="left" vertical="center"/>
      <protection/>
    </xf>
    <xf numFmtId="0" fontId="1" fillId="0" borderId="39" xfId="20" applyFont="1" applyBorder="1" applyAlignment="1">
      <alignment horizontal="left" vertical="center"/>
      <protection/>
    </xf>
    <xf numFmtId="0" fontId="1" fillId="0" borderId="37" xfId="20" applyFont="1" applyBorder="1" applyAlignment="1">
      <alignment horizontal="right" vertical="center"/>
      <protection/>
    </xf>
    <xf numFmtId="0" fontId="1" fillId="0" borderId="33" xfId="20" applyFont="1" applyBorder="1" applyAlignment="1">
      <alignment horizontal="left" vertical="center"/>
      <protection/>
    </xf>
    <xf numFmtId="0" fontId="3" fillId="0" borderId="43" xfId="20" applyFont="1" applyBorder="1" applyAlignment="1">
      <alignment horizontal="center" vertical="center"/>
      <protection/>
    </xf>
    <xf numFmtId="0" fontId="1" fillId="0" borderId="44" xfId="20" applyFont="1" applyBorder="1" applyAlignment="1">
      <alignment horizontal="left" vertical="center"/>
      <protection/>
    </xf>
    <xf numFmtId="0" fontId="1" fillId="0" borderId="45" xfId="20" applyFont="1" applyBorder="1" applyAlignment="1">
      <alignment horizontal="left" vertical="center"/>
      <protection/>
    </xf>
    <xf numFmtId="169" fontId="1" fillId="0" borderId="46" xfId="20" applyNumberFormat="1" applyFont="1" applyBorder="1" applyAlignment="1">
      <alignment horizontal="righ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0" fontId="1" fillId="0" borderId="0" xfId="0" applyFont="1" applyProtection="1">
      <protection/>
    </xf>
    <xf numFmtId="4" fontId="1" fillId="0" borderId="0" xfId="0" applyNumberFormat="1" applyFont="1" applyProtection="1">
      <protection/>
    </xf>
    <xf numFmtId="164" fontId="1" fillId="0" borderId="0" xfId="0" applyNumberFormat="1" applyFont="1" applyProtection="1">
      <protection/>
    </xf>
    <xf numFmtId="166" fontId="1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2" fillId="0" borderId="0" xfId="0" applyFont="1" applyProtection="1">
      <protection/>
    </xf>
    <xf numFmtId="0" fontId="1" fillId="0" borderId="47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0" fontId="4" fillId="0" borderId="0" xfId="0" applyFont="1" applyProtection="1">
      <protection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166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/>
    </xf>
    <xf numFmtId="4" fontId="1" fillId="0" borderId="0" xfId="0" applyNumberFormat="1" applyFont="1" applyProtection="1">
      <protection locked="0"/>
    </xf>
    <xf numFmtId="49" fontId="1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50" xfId="0" applyFont="1" applyBorder="1" applyAlignment="1" applyProtection="1">
      <alignment horizontal="centerContinuous"/>
      <protection locked="0"/>
    </xf>
    <xf numFmtId="0" fontId="1" fillId="0" borderId="51" xfId="0" applyFont="1" applyBorder="1" applyAlignment="1" applyProtection="1">
      <alignment horizontal="centerContinuous"/>
      <protection locked="0"/>
    </xf>
    <xf numFmtId="0" fontId="1" fillId="0" borderId="52" xfId="0" applyFont="1" applyBorder="1" applyAlignment="1" applyProtection="1">
      <alignment horizontal="centerContinuous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53" xfId="0" applyNumberFormat="1" applyFont="1" applyBorder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4" xfId="0" applyNumberFormat="1" applyFont="1" applyBorder="1" applyAlignment="1" applyProtection="1">
      <alignment horizontal="center"/>
      <protection/>
    </xf>
    <xf numFmtId="0" fontId="1" fillId="0" borderId="47" xfId="0" applyNumberFormat="1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1" fillId="0" borderId="49" xfId="0" applyNumberFormat="1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166" fontId="1" fillId="0" borderId="49" xfId="0" applyNumberFormat="1" applyFont="1" applyBorder="1" applyProtection="1">
      <protection/>
    </xf>
    <xf numFmtId="0" fontId="1" fillId="0" borderId="49" xfId="0" applyFont="1" applyBorder="1" applyProtection="1">
      <protection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49" fontId="5" fillId="0" borderId="0" xfId="20" applyNumberFormat="1" applyFont="1" applyProtection="1">
      <alignment/>
      <protection locked="0"/>
    </xf>
    <xf numFmtId="0" fontId="5" fillId="0" borderId="0" xfId="20" applyFont="1" applyProtection="1">
      <alignment/>
      <protection locked="0"/>
    </xf>
    <xf numFmtId="171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172" fontId="7" fillId="0" borderId="0" xfId="0" applyNumberFormat="1" applyFont="1" applyAlignment="1">
      <alignment horizontal="right" wrapText="1"/>
    </xf>
    <xf numFmtId="49" fontId="1" fillId="0" borderId="47" xfId="0" applyNumberFormat="1" applyFont="1" applyBorder="1" applyAlignment="1" applyProtection="1">
      <alignment horizontal="left"/>
      <protection/>
    </xf>
    <xf numFmtId="0" fontId="1" fillId="0" borderId="47" xfId="0" applyFont="1" applyBorder="1" applyAlignment="1" applyProtection="1">
      <alignment horizontal="right"/>
      <protection/>
    </xf>
    <xf numFmtId="49" fontId="1" fillId="0" borderId="49" xfId="0" applyNumberFormat="1" applyFont="1" applyBorder="1" applyAlignment="1" applyProtection="1">
      <alignment horizontal="left"/>
      <protection/>
    </xf>
    <xf numFmtId="0" fontId="1" fillId="0" borderId="49" xfId="0" applyFont="1" applyBorder="1" applyAlignment="1" applyProtection="1">
      <alignment horizontal="right"/>
      <protection/>
    </xf>
    <xf numFmtId="4" fontId="1" fillId="0" borderId="19" xfId="20" applyNumberFormat="1" applyFont="1" applyBorder="1" applyAlignment="1">
      <alignment horizontal="right" vertical="center"/>
      <protection/>
    </xf>
    <xf numFmtId="4" fontId="1" fillId="0" borderId="55" xfId="20" applyNumberFormat="1" applyFont="1" applyBorder="1" applyAlignment="1">
      <alignment horizontal="right" vertical="center"/>
      <protection/>
    </xf>
    <xf numFmtId="4" fontId="1" fillId="0" borderId="3" xfId="20" applyNumberFormat="1" applyFont="1" applyBorder="1" applyAlignment="1">
      <alignment horizontal="right" vertical="center"/>
      <protection/>
    </xf>
    <xf numFmtId="4" fontId="1" fillId="0" borderId="56" xfId="20" applyNumberFormat="1" applyFont="1" applyBorder="1" applyAlignment="1">
      <alignment horizontal="right" vertical="center"/>
      <protection/>
    </xf>
    <xf numFmtId="4" fontId="1" fillId="0" borderId="57" xfId="20" applyNumberFormat="1" applyFont="1" applyBorder="1" applyAlignment="1">
      <alignment horizontal="right" vertical="center"/>
      <protection/>
    </xf>
    <xf numFmtId="4" fontId="1" fillId="0" borderId="22" xfId="20" applyNumberFormat="1" applyFont="1" applyBorder="1" applyAlignment="1">
      <alignment horizontal="right" vertical="center"/>
      <protection/>
    </xf>
    <xf numFmtId="4" fontId="1" fillId="0" borderId="40" xfId="20" applyNumberFormat="1" applyFont="1" applyBorder="1" applyAlignment="1">
      <alignment horizontal="right" vertical="center"/>
      <protection/>
    </xf>
    <xf numFmtId="4" fontId="1" fillId="0" borderId="58" xfId="20" applyNumberFormat="1" applyFont="1" applyBorder="1" applyAlignment="1">
      <alignment horizontal="right" vertical="center"/>
      <protection/>
    </xf>
    <xf numFmtId="4" fontId="1" fillId="0" borderId="39" xfId="20" applyNumberFormat="1" applyFont="1" applyBorder="1" applyAlignment="1">
      <alignment horizontal="right" vertical="center"/>
      <protection/>
    </xf>
    <xf numFmtId="0" fontId="1" fillId="0" borderId="48" xfId="0" applyFont="1" applyBorder="1" applyAlignment="1" applyProtection="1">
      <alignment horizontal="right" vertical="top"/>
      <protection locked="0"/>
    </xf>
    <xf numFmtId="49" fontId="3" fillId="0" borderId="48" xfId="0" applyNumberFormat="1" applyFont="1" applyBorder="1" applyAlignment="1" applyProtection="1">
      <alignment vertical="top"/>
      <protection locked="0"/>
    </xf>
    <xf numFmtId="49" fontId="1" fillId="0" borderId="48" xfId="0" applyNumberFormat="1" applyFont="1" applyBorder="1" applyAlignment="1" applyProtection="1">
      <alignment vertical="top"/>
      <protection locked="0"/>
    </xf>
    <xf numFmtId="49" fontId="1" fillId="0" borderId="48" xfId="0" applyNumberFormat="1" applyFont="1" applyBorder="1" applyAlignment="1" applyProtection="1">
      <alignment horizontal="left" vertical="top" wrapText="1"/>
      <protection locked="0"/>
    </xf>
    <xf numFmtId="166" fontId="1" fillId="0" borderId="48" xfId="0" applyNumberFormat="1" applyFont="1" applyBorder="1" applyAlignment="1" applyProtection="1">
      <alignment vertical="top"/>
      <protection locked="0"/>
    </xf>
    <xf numFmtId="0" fontId="1" fillId="0" borderId="48" xfId="0" applyFont="1" applyBorder="1" applyAlignment="1" applyProtection="1">
      <alignment vertical="top"/>
      <protection locked="0"/>
    </xf>
    <xf numFmtId="4" fontId="1" fillId="0" borderId="48" xfId="0" applyNumberFormat="1" applyFont="1" applyBorder="1" applyAlignment="1" applyProtection="1">
      <alignment vertical="top"/>
      <protection locked="0"/>
    </xf>
    <xf numFmtId="164" fontId="1" fillId="0" borderId="48" xfId="0" applyNumberFormat="1" applyFont="1" applyBorder="1" applyAlignment="1" applyProtection="1">
      <alignment vertical="top"/>
      <protection locked="0"/>
    </xf>
    <xf numFmtId="0" fontId="1" fillId="0" borderId="48" xfId="0" applyFont="1" applyBorder="1" applyAlignment="1" applyProtection="1">
      <alignment horizontal="center" vertical="top"/>
      <protection locked="0"/>
    </xf>
    <xf numFmtId="0" fontId="1" fillId="0" borderId="48" xfId="0" applyFont="1" applyBorder="1" applyAlignment="1" applyProtection="1">
      <alignment vertical="top"/>
      <protection/>
    </xf>
    <xf numFmtId="49" fontId="1" fillId="0" borderId="48" xfId="0" applyNumberFormat="1" applyFont="1" applyBorder="1" applyAlignment="1" applyProtection="1">
      <alignment horizontal="center" vertical="top"/>
      <protection locked="0"/>
    </xf>
    <xf numFmtId="49" fontId="15" fillId="0" borderId="48" xfId="0" applyNumberFormat="1" applyFont="1" applyBorder="1" applyAlignment="1" applyProtection="1">
      <alignment horizontal="left" vertical="top" wrapText="1"/>
      <protection locked="0"/>
    </xf>
    <xf numFmtId="166" fontId="15" fillId="0" borderId="48" xfId="0" applyNumberFormat="1" applyFont="1" applyBorder="1" applyAlignment="1" applyProtection="1">
      <alignment vertical="top"/>
      <protection locked="0"/>
    </xf>
    <xf numFmtId="0" fontId="15" fillId="0" borderId="48" xfId="0" applyFont="1" applyBorder="1" applyAlignment="1" applyProtection="1">
      <alignment vertical="top"/>
      <protection locked="0"/>
    </xf>
    <xf numFmtId="4" fontId="15" fillId="0" borderId="48" xfId="0" applyNumberFormat="1" applyFont="1" applyBorder="1" applyAlignment="1" applyProtection="1">
      <alignment vertical="top"/>
      <protection locked="0"/>
    </xf>
    <xf numFmtId="164" fontId="15" fillId="0" borderId="48" xfId="0" applyNumberFormat="1" applyFont="1" applyBorder="1" applyAlignment="1" applyProtection="1">
      <alignment vertical="top"/>
      <protection locked="0"/>
    </xf>
    <xf numFmtId="0" fontId="15" fillId="0" borderId="48" xfId="0" applyFont="1" applyBorder="1" applyAlignment="1" applyProtection="1">
      <alignment horizontal="center" vertical="top"/>
      <protection locked="0"/>
    </xf>
    <xf numFmtId="49" fontId="1" fillId="0" borderId="48" xfId="0" applyNumberFormat="1" applyFont="1" applyBorder="1" applyAlignment="1" applyProtection="1">
      <alignment horizontal="right" vertical="top" wrapText="1"/>
      <protection locked="0"/>
    </xf>
    <xf numFmtId="4" fontId="3" fillId="0" borderId="48" xfId="0" applyNumberFormat="1" applyFont="1" applyBorder="1" applyAlignment="1" applyProtection="1">
      <alignment vertical="top"/>
      <protection locked="0"/>
    </xf>
    <xf numFmtId="164" fontId="3" fillId="0" borderId="48" xfId="0" applyNumberFormat="1" applyFont="1" applyBorder="1" applyAlignment="1" applyProtection="1">
      <alignment vertical="top"/>
      <protection locked="0"/>
    </xf>
    <xf numFmtId="166" fontId="3" fillId="0" borderId="48" xfId="0" applyNumberFormat="1" applyFont="1" applyBorder="1" applyAlignment="1" applyProtection="1">
      <alignment vertical="top"/>
      <protection locked="0"/>
    </xf>
    <xf numFmtId="49" fontId="3" fillId="0" borderId="48" xfId="0" applyNumberFormat="1" applyFont="1" applyBorder="1" applyAlignment="1" applyProtection="1">
      <alignment horizontal="left" vertical="top" wrapText="1"/>
      <protection locked="0"/>
    </xf>
    <xf numFmtId="0" fontId="1" fillId="0" borderId="48" xfId="0" applyFont="1" applyBorder="1" applyProtection="1">
      <protection/>
    </xf>
    <xf numFmtId="4" fontId="1" fillId="0" borderId="48" xfId="0" applyNumberFormat="1" applyFont="1" applyBorder="1" applyProtection="1">
      <protection/>
    </xf>
    <xf numFmtId="164" fontId="1" fillId="0" borderId="48" xfId="0" applyNumberFormat="1" applyFont="1" applyBorder="1" applyProtection="1">
      <protection/>
    </xf>
    <xf numFmtId="166" fontId="1" fillId="0" borderId="48" xfId="0" applyNumberFormat="1" applyFont="1" applyBorder="1" applyProtection="1">
      <protection/>
    </xf>
    <xf numFmtId="0" fontId="1" fillId="0" borderId="0" xfId="0" applyFont="1" applyProtection="1">
      <protection/>
    </xf>
    <xf numFmtId="0" fontId="1" fillId="0" borderId="0" xfId="20" applyFont="1" applyAlignment="1">
      <alignment horizontal="left" vertical="center"/>
      <protection/>
    </xf>
    <xf numFmtId="14" fontId="1" fillId="0" borderId="9" xfId="20" applyNumberFormat="1" applyFont="1" applyBorder="1" applyAlignment="1">
      <alignment horizontal="left" vertical="center"/>
      <protection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KLs" xfId="20"/>
    <cellStyle name="1 000,-  Sk" xfId="21"/>
    <cellStyle name="20 % – Zvýraznění3" xfId="22"/>
    <cellStyle name="1000 Sk_fakturuj99" xfId="23"/>
    <cellStyle name="40 % – Zvýraznění1" xfId="24"/>
    <cellStyle name="40 % – Zvýraznění5" xfId="25"/>
    <cellStyle name="1 000,- Kč" xfId="26"/>
    <cellStyle name="20 % – Zvýraznění1" xfId="27"/>
    <cellStyle name="20 % – Zvýraznění2" xfId="28"/>
    <cellStyle name="1 000,- Sk" xfId="29"/>
    <cellStyle name="1 000 Sk" xfId="30"/>
    <cellStyle name="20 % – Zvýraznění4" xfId="31"/>
    <cellStyle name="20 % – Zvýraznění5" xfId="32"/>
    <cellStyle name="20 % – Zvýraznění6" xfId="33"/>
    <cellStyle name="40 % – Zvýraznění2" xfId="34"/>
    <cellStyle name="40 % – Zvýraznění3" xfId="35"/>
    <cellStyle name="40 % – Zvýraznění4" xfId="36"/>
    <cellStyle name="40 % – Zvýraznění6" xfId="37"/>
    <cellStyle name="60 % – Zvýraznění1" xfId="38"/>
    <cellStyle name="60 % – Zvýraznění2" xfId="39"/>
    <cellStyle name="60 % – Zvýraznění3" xfId="40"/>
    <cellStyle name="60 % – Zvýraznění4" xfId="41"/>
    <cellStyle name="60 % – Zvýraznění5" xfId="42"/>
    <cellStyle name="60 % – Zvýraznění6" xfId="43"/>
    <cellStyle name="Celkem" xfId="44"/>
    <cellStyle name="data" xfId="45"/>
    <cellStyle name="Název" xfId="46"/>
    <cellStyle name="normálne_fakturuj99" xfId="47"/>
    <cellStyle name="TEXT" xfId="48"/>
    <cellStyle name="Text upozornění" xfId="49"/>
    <cellStyle name="TEXT1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showGridLines="0" workbookViewId="0" topLeftCell="A1">
      <selection activeCell="D9" sqref="D9"/>
    </sheetView>
  </sheetViews>
  <sheetFormatPr defaultColWidth="9.140625" defaultRowHeight="12.75"/>
  <cols>
    <col min="1" max="1" width="6.7109375" style="93" customWidth="1"/>
    <col min="2" max="2" width="3.7109375" style="94" customWidth="1"/>
    <col min="3" max="3" width="13.00390625" style="95" customWidth="1"/>
    <col min="4" max="4" width="35.7109375" style="96" customWidth="1"/>
    <col min="5" max="5" width="11.28125" style="97" customWidth="1"/>
    <col min="6" max="6" width="5.8515625" style="98" customWidth="1"/>
    <col min="7" max="7" width="8.7109375" style="99" customWidth="1"/>
    <col min="8" max="9" width="11.28125" style="99" customWidth="1"/>
    <col min="10" max="10" width="8.28125" style="99" hidden="1" customWidth="1"/>
    <col min="11" max="11" width="7.421875" style="100" customWidth="1"/>
    <col min="12" max="12" width="8.28125" style="100" customWidth="1"/>
    <col min="13" max="13" width="8.00390625" style="97" customWidth="1"/>
    <col min="14" max="14" width="7.00390625" style="97" customWidth="1"/>
    <col min="15" max="15" width="3.57421875" style="98" hidden="1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9.00390625" style="101" hidden="1" customWidth="1"/>
    <col min="23" max="23" width="9.140625" style="97" hidden="1" customWidth="1"/>
    <col min="24" max="25" width="5.7109375" style="98" hidden="1" customWidth="1"/>
    <col min="26" max="26" width="6.57421875" style="98" hidden="1" customWidth="1"/>
    <col min="27" max="27" width="24.8515625" style="95" hidden="1" customWidth="1"/>
    <col min="28" max="28" width="4.28125" style="98" hidden="1" customWidth="1"/>
    <col min="29" max="29" width="8.28125" style="102" hidden="1" customWidth="1"/>
    <col min="30" max="30" width="8.7109375" style="102" hidden="1" customWidth="1"/>
    <col min="31" max="34" width="9.140625" style="102" hidden="1" customWidth="1"/>
    <col min="35" max="35" width="9.140625" style="78" customWidth="1"/>
    <col min="36" max="37" width="9.140625" style="78" hidden="1" customWidth="1"/>
    <col min="38" max="16384" width="9.140625" style="78" customWidth="1"/>
  </cols>
  <sheetData>
    <row r="1" spans="1:34" ht="24">
      <c r="A1" s="88" t="s">
        <v>111</v>
      </c>
      <c r="B1" s="89"/>
      <c r="C1" s="89"/>
      <c r="D1" s="89"/>
      <c r="E1" s="89"/>
      <c r="F1" s="89"/>
      <c r="G1" s="103"/>
      <c r="H1" s="89"/>
      <c r="I1" s="88" t="s">
        <v>112</v>
      </c>
      <c r="J1" s="103"/>
      <c r="K1" s="109"/>
      <c r="L1" s="89"/>
      <c r="M1" s="89"/>
      <c r="N1" s="89"/>
      <c r="O1" s="89"/>
      <c r="P1" s="89"/>
      <c r="Q1" s="92"/>
      <c r="R1" s="92"/>
      <c r="S1" s="92"/>
      <c r="T1" s="89"/>
      <c r="U1" s="89"/>
      <c r="V1" s="89"/>
      <c r="W1" s="89"/>
      <c r="X1" s="89"/>
      <c r="Y1" s="89"/>
      <c r="Z1" s="125" t="s">
        <v>3</v>
      </c>
      <c r="AA1" s="126" t="s">
        <v>4</v>
      </c>
      <c r="AB1" s="125" t="s">
        <v>5</v>
      </c>
      <c r="AC1" s="125" t="s">
        <v>6</v>
      </c>
      <c r="AD1" s="125" t="s">
        <v>7</v>
      </c>
      <c r="AE1" s="127" t="s">
        <v>8</v>
      </c>
      <c r="AF1" s="128" t="s">
        <v>9</v>
      </c>
      <c r="AG1" s="78"/>
      <c r="AH1" s="78"/>
    </row>
    <row r="2" spans="1:34" ht="12.75">
      <c r="A2" s="88" t="s">
        <v>113</v>
      </c>
      <c r="B2" s="89"/>
      <c r="C2" s="89"/>
      <c r="D2" s="89"/>
      <c r="E2" s="89"/>
      <c r="F2" s="89"/>
      <c r="G2" s="103"/>
      <c r="H2" s="104"/>
      <c r="I2" s="88" t="s">
        <v>114</v>
      </c>
      <c r="J2" s="103"/>
      <c r="K2" s="109"/>
      <c r="L2" s="89"/>
      <c r="M2" s="89"/>
      <c r="N2" s="89"/>
      <c r="O2" s="89"/>
      <c r="P2" s="89"/>
      <c r="Q2" s="92"/>
      <c r="R2" s="92"/>
      <c r="S2" s="92"/>
      <c r="T2" s="89"/>
      <c r="U2" s="89"/>
      <c r="V2" s="89"/>
      <c r="W2" s="89"/>
      <c r="X2" s="89"/>
      <c r="Y2" s="89"/>
      <c r="Z2" s="125" t="s">
        <v>10</v>
      </c>
      <c r="AA2" s="129" t="s">
        <v>11</v>
      </c>
      <c r="AB2" s="130" t="s">
        <v>12</v>
      </c>
      <c r="AC2" s="130"/>
      <c r="AD2" s="129"/>
      <c r="AE2" s="127">
        <v>1</v>
      </c>
      <c r="AF2" s="131">
        <v>123.5</v>
      </c>
      <c r="AG2" s="78"/>
      <c r="AH2" s="78"/>
    </row>
    <row r="3" spans="1:34" ht="12.75">
      <c r="A3" s="88" t="s">
        <v>13</v>
      </c>
      <c r="B3" s="89"/>
      <c r="C3" s="89"/>
      <c r="D3" s="89"/>
      <c r="E3" s="89"/>
      <c r="F3" s="89"/>
      <c r="G3" s="103"/>
      <c r="H3" s="89"/>
      <c r="I3" s="88" t="s">
        <v>286</v>
      </c>
      <c r="J3" s="103"/>
      <c r="K3" s="109"/>
      <c r="L3" s="89"/>
      <c r="M3" s="89"/>
      <c r="N3" s="89"/>
      <c r="O3" s="89"/>
      <c r="P3" s="89"/>
      <c r="Q3" s="92"/>
      <c r="R3" s="92"/>
      <c r="S3" s="92"/>
      <c r="T3" s="89"/>
      <c r="U3" s="89"/>
      <c r="V3" s="89"/>
      <c r="W3" s="89"/>
      <c r="X3" s="89"/>
      <c r="Y3" s="89"/>
      <c r="Z3" s="125" t="s">
        <v>14</v>
      </c>
      <c r="AA3" s="129" t="s">
        <v>15</v>
      </c>
      <c r="AB3" s="130" t="s">
        <v>12</v>
      </c>
      <c r="AC3" s="130" t="s">
        <v>16</v>
      </c>
      <c r="AD3" s="129" t="s">
        <v>17</v>
      </c>
      <c r="AE3" s="127">
        <v>2</v>
      </c>
      <c r="AF3" s="132">
        <v>123.46</v>
      </c>
      <c r="AG3" s="78"/>
      <c r="AH3" s="78"/>
    </row>
    <row r="4" spans="1:34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2"/>
      <c r="R4" s="92"/>
      <c r="S4" s="92"/>
      <c r="T4" s="89"/>
      <c r="U4" s="89"/>
      <c r="V4" s="89"/>
      <c r="W4" s="89"/>
      <c r="X4" s="89"/>
      <c r="Y4" s="89"/>
      <c r="Z4" s="125" t="s">
        <v>18</v>
      </c>
      <c r="AA4" s="129" t="s">
        <v>19</v>
      </c>
      <c r="AB4" s="130" t="s">
        <v>12</v>
      </c>
      <c r="AC4" s="130"/>
      <c r="AD4" s="129"/>
      <c r="AE4" s="127">
        <v>3</v>
      </c>
      <c r="AF4" s="133">
        <v>123.457</v>
      </c>
      <c r="AG4" s="78"/>
      <c r="AH4" s="78"/>
    </row>
    <row r="5" spans="1:34" ht="12.75">
      <c r="A5" s="88" t="s">
        <v>115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2"/>
      <c r="R5" s="92"/>
      <c r="S5" s="92"/>
      <c r="T5" s="89"/>
      <c r="U5" s="89"/>
      <c r="V5" s="89"/>
      <c r="W5" s="89"/>
      <c r="X5" s="89"/>
      <c r="Y5" s="89"/>
      <c r="Z5" s="125" t="s">
        <v>20</v>
      </c>
      <c r="AA5" s="129" t="s">
        <v>15</v>
      </c>
      <c r="AB5" s="130" t="s">
        <v>12</v>
      </c>
      <c r="AC5" s="130" t="s">
        <v>16</v>
      </c>
      <c r="AD5" s="129" t="s">
        <v>17</v>
      </c>
      <c r="AE5" s="127">
        <v>4</v>
      </c>
      <c r="AF5" s="134">
        <v>123.4567</v>
      </c>
      <c r="AG5" s="78"/>
      <c r="AH5" s="78"/>
    </row>
    <row r="6" spans="1:34" ht="12.75">
      <c r="A6" s="88" t="s">
        <v>116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2"/>
      <c r="R6" s="92"/>
      <c r="S6" s="92"/>
      <c r="T6" s="89"/>
      <c r="U6" s="89"/>
      <c r="V6" s="89"/>
      <c r="W6" s="89"/>
      <c r="X6" s="89"/>
      <c r="Y6" s="89"/>
      <c r="Z6" s="89"/>
      <c r="AA6" s="104"/>
      <c r="AB6" s="89"/>
      <c r="AC6" s="78"/>
      <c r="AD6" s="78"/>
      <c r="AE6" s="127" t="s">
        <v>21</v>
      </c>
      <c r="AF6" s="132">
        <v>123.46</v>
      </c>
      <c r="AG6" s="78"/>
      <c r="AH6" s="78"/>
    </row>
    <row r="7" spans="1:34" ht="12.75">
      <c r="A7" s="88" t="s">
        <v>288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2"/>
      <c r="R7" s="92"/>
      <c r="S7" s="92"/>
      <c r="T7" s="89"/>
      <c r="U7" s="89"/>
      <c r="V7" s="89"/>
      <c r="W7" s="89"/>
      <c r="X7" s="89"/>
      <c r="Y7" s="89"/>
      <c r="Z7" s="89"/>
      <c r="AA7" s="104"/>
      <c r="AB7" s="89"/>
      <c r="AC7" s="78"/>
      <c r="AD7" s="78"/>
      <c r="AE7" s="78"/>
      <c r="AF7" s="78"/>
      <c r="AG7" s="78"/>
      <c r="AH7" s="78"/>
    </row>
    <row r="8" spans="1:34" ht="13.5">
      <c r="A8" s="174" t="s">
        <v>1</v>
      </c>
      <c r="B8" s="90"/>
      <c r="C8" s="91"/>
      <c r="D8" s="105" t="s">
        <v>289</v>
      </c>
      <c r="E8" s="92"/>
      <c r="F8" s="89"/>
      <c r="G8" s="103"/>
      <c r="H8" s="103"/>
      <c r="I8" s="103"/>
      <c r="J8" s="103"/>
      <c r="K8" s="109"/>
      <c r="L8" s="109"/>
      <c r="M8" s="92"/>
      <c r="N8" s="92"/>
      <c r="O8" s="89"/>
      <c r="P8" s="89"/>
      <c r="Q8" s="92"/>
      <c r="R8" s="92"/>
      <c r="S8" s="92"/>
      <c r="T8" s="89"/>
      <c r="U8" s="89"/>
      <c r="V8" s="89"/>
      <c r="W8" s="89"/>
      <c r="X8" s="89"/>
      <c r="Y8" s="89"/>
      <c r="Z8" s="89"/>
      <c r="AA8" s="104"/>
      <c r="AB8" s="89"/>
      <c r="AC8" s="78"/>
      <c r="AD8" s="78"/>
      <c r="AE8" s="78"/>
      <c r="AF8" s="78"/>
      <c r="AG8" s="78"/>
      <c r="AH8" s="78"/>
    </row>
    <row r="9" spans="1:37" ht="12.75">
      <c r="A9" s="106" t="s">
        <v>22</v>
      </c>
      <c r="B9" s="106" t="s">
        <v>23</v>
      </c>
      <c r="C9" s="106" t="s">
        <v>24</v>
      </c>
      <c r="D9" s="106" t="s">
        <v>25</v>
      </c>
      <c r="E9" s="106" t="s">
        <v>26</v>
      </c>
      <c r="F9" s="106" t="s">
        <v>27</v>
      </c>
      <c r="G9" s="106" t="s">
        <v>28</v>
      </c>
      <c r="H9" s="106" t="s">
        <v>29</v>
      </c>
      <c r="I9" s="106" t="s">
        <v>30</v>
      </c>
      <c r="J9" s="106" t="s">
        <v>31</v>
      </c>
      <c r="K9" s="110" t="s">
        <v>32</v>
      </c>
      <c r="L9" s="111"/>
      <c r="M9" s="112" t="s">
        <v>33</v>
      </c>
      <c r="N9" s="111"/>
      <c r="O9" s="113" t="s">
        <v>2</v>
      </c>
      <c r="P9" s="114" t="s">
        <v>34</v>
      </c>
      <c r="Q9" s="117" t="s">
        <v>26</v>
      </c>
      <c r="R9" s="117" t="s">
        <v>26</v>
      </c>
      <c r="S9" s="114" t="s">
        <v>26</v>
      </c>
      <c r="T9" s="118" t="s">
        <v>35</v>
      </c>
      <c r="U9" s="119" t="s">
        <v>36</v>
      </c>
      <c r="V9" s="106" t="s">
        <v>37</v>
      </c>
      <c r="W9" s="84" t="s">
        <v>38</v>
      </c>
      <c r="X9" s="84" t="s">
        <v>39</v>
      </c>
      <c r="Y9" s="84" t="s">
        <v>40</v>
      </c>
      <c r="Z9" s="135" t="s">
        <v>41</v>
      </c>
      <c r="AA9" s="135" t="s">
        <v>42</v>
      </c>
      <c r="AB9" s="84" t="s">
        <v>37</v>
      </c>
      <c r="AC9" s="84" t="s">
        <v>43</v>
      </c>
      <c r="AD9" s="84" t="s">
        <v>44</v>
      </c>
      <c r="AE9" s="136" t="s">
        <v>45</v>
      </c>
      <c r="AF9" s="136" t="s">
        <v>46</v>
      </c>
      <c r="AG9" s="136" t="s">
        <v>26</v>
      </c>
      <c r="AH9" s="136" t="s">
        <v>47</v>
      </c>
      <c r="AJ9" s="78" t="s">
        <v>135</v>
      </c>
      <c r="AK9" s="78" t="s">
        <v>137</v>
      </c>
    </row>
    <row r="10" spans="1:37" ht="12.75">
      <c r="A10" s="107" t="s">
        <v>48</v>
      </c>
      <c r="B10" s="107" t="s">
        <v>49</v>
      </c>
      <c r="C10" s="108"/>
      <c r="D10" s="107" t="s">
        <v>50</v>
      </c>
      <c r="E10" s="107" t="s">
        <v>51</v>
      </c>
      <c r="F10" s="107" t="s">
        <v>52</v>
      </c>
      <c r="G10" s="107" t="s">
        <v>53</v>
      </c>
      <c r="H10" s="107"/>
      <c r="I10" s="107" t="s">
        <v>54</v>
      </c>
      <c r="J10" s="107"/>
      <c r="K10" s="107" t="s">
        <v>28</v>
      </c>
      <c r="L10" s="107" t="s">
        <v>31</v>
      </c>
      <c r="M10" s="115" t="s">
        <v>28</v>
      </c>
      <c r="N10" s="107" t="s">
        <v>31</v>
      </c>
      <c r="O10" s="115" t="s">
        <v>55</v>
      </c>
      <c r="P10" s="116"/>
      <c r="Q10" s="120" t="s">
        <v>56</v>
      </c>
      <c r="R10" s="120" t="s">
        <v>57</v>
      </c>
      <c r="S10" s="116" t="s">
        <v>58</v>
      </c>
      <c r="T10" s="121" t="s">
        <v>59</v>
      </c>
      <c r="U10" s="122" t="s">
        <v>60</v>
      </c>
      <c r="V10" s="107" t="s">
        <v>61</v>
      </c>
      <c r="W10" s="123"/>
      <c r="X10" s="124"/>
      <c r="Y10" s="124"/>
      <c r="Z10" s="137" t="s">
        <v>62</v>
      </c>
      <c r="AA10" s="137" t="s">
        <v>48</v>
      </c>
      <c r="AB10" s="86" t="s">
        <v>63</v>
      </c>
      <c r="AC10" s="124"/>
      <c r="AD10" s="124"/>
      <c r="AE10" s="138"/>
      <c r="AF10" s="138"/>
      <c r="AG10" s="138"/>
      <c r="AH10" s="138"/>
      <c r="AJ10" s="78" t="s">
        <v>136</v>
      </c>
      <c r="AK10" s="78" t="s">
        <v>138</v>
      </c>
    </row>
    <row r="12" spans="1:34" ht="12.75">
      <c r="A12" s="148"/>
      <c r="B12" s="149" t="s">
        <v>139</v>
      </c>
      <c r="C12" s="150"/>
      <c r="D12" s="151"/>
      <c r="E12" s="152"/>
      <c r="F12" s="153"/>
      <c r="G12" s="154"/>
      <c r="H12" s="154"/>
      <c r="I12" s="154"/>
      <c r="J12" s="154"/>
      <c r="K12" s="155"/>
      <c r="L12" s="155"/>
      <c r="M12" s="152"/>
      <c r="N12" s="152"/>
      <c r="O12" s="153"/>
      <c r="P12" s="153"/>
      <c r="Q12" s="152"/>
      <c r="R12" s="152"/>
      <c r="S12" s="152"/>
      <c r="T12" s="156"/>
      <c r="U12" s="156"/>
      <c r="V12" s="156"/>
      <c r="W12" s="152"/>
      <c r="X12" s="153"/>
      <c r="Y12" s="153"/>
      <c r="Z12" s="153"/>
      <c r="AA12" s="150"/>
      <c r="AB12" s="153"/>
      <c r="AC12" s="157"/>
      <c r="AD12" s="157"/>
      <c r="AE12" s="157"/>
      <c r="AF12" s="157"/>
      <c r="AG12" s="157"/>
      <c r="AH12" s="157"/>
    </row>
    <row r="13" spans="1:34" ht="12.75">
      <c r="A13" s="148"/>
      <c r="B13" s="150" t="s">
        <v>140</v>
      </c>
      <c r="C13" s="150"/>
      <c r="D13" s="151"/>
      <c r="E13" s="152"/>
      <c r="F13" s="153"/>
      <c r="G13" s="154"/>
      <c r="H13" s="154"/>
      <c r="I13" s="154"/>
      <c r="J13" s="154"/>
      <c r="K13" s="155"/>
      <c r="L13" s="155"/>
      <c r="M13" s="152"/>
      <c r="N13" s="152"/>
      <c r="O13" s="153"/>
      <c r="P13" s="153"/>
      <c r="Q13" s="152"/>
      <c r="R13" s="152"/>
      <c r="S13" s="152"/>
      <c r="T13" s="156"/>
      <c r="U13" s="156"/>
      <c r="V13" s="156"/>
      <c r="W13" s="152"/>
      <c r="X13" s="153"/>
      <c r="Y13" s="153"/>
      <c r="Z13" s="153"/>
      <c r="AA13" s="150"/>
      <c r="AB13" s="153"/>
      <c r="AC13" s="157"/>
      <c r="AD13" s="157"/>
      <c r="AE13" s="157"/>
      <c r="AF13" s="157"/>
      <c r="AG13" s="157"/>
      <c r="AH13" s="157"/>
    </row>
    <row r="14" spans="1:37" ht="25.5">
      <c r="A14" s="148">
        <v>1</v>
      </c>
      <c r="B14" s="158" t="s">
        <v>141</v>
      </c>
      <c r="C14" s="150" t="s">
        <v>142</v>
      </c>
      <c r="D14" s="151" t="s">
        <v>143</v>
      </c>
      <c r="E14" s="152">
        <v>120.4</v>
      </c>
      <c r="F14" s="153" t="s">
        <v>144</v>
      </c>
      <c r="G14" s="154"/>
      <c r="H14" s="154"/>
      <c r="I14" s="154"/>
      <c r="J14" s="154">
        <f>ROUND(E14*G14,2)</f>
        <v>0</v>
      </c>
      <c r="K14" s="155">
        <v>0.02649</v>
      </c>
      <c r="L14" s="155">
        <f>E14*K14</f>
        <v>3.189396</v>
      </c>
      <c r="M14" s="152"/>
      <c r="N14" s="152">
        <f>E14*M14</f>
        <v>0</v>
      </c>
      <c r="O14" s="153">
        <v>20</v>
      </c>
      <c r="P14" s="153" t="s">
        <v>145</v>
      </c>
      <c r="Q14" s="152"/>
      <c r="R14" s="152"/>
      <c r="S14" s="152"/>
      <c r="T14" s="156"/>
      <c r="U14" s="156"/>
      <c r="V14" s="156" t="s">
        <v>106</v>
      </c>
      <c r="W14" s="152">
        <v>59.839</v>
      </c>
      <c r="X14" s="150" t="s">
        <v>142</v>
      </c>
      <c r="Y14" s="150" t="s">
        <v>142</v>
      </c>
      <c r="Z14" s="153" t="s">
        <v>146</v>
      </c>
      <c r="AA14" s="150"/>
      <c r="AB14" s="153">
        <v>1</v>
      </c>
      <c r="AC14" s="157"/>
      <c r="AD14" s="157"/>
      <c r="AE14" s="157"/>
      <c r="AF14" s="157"/>
      <c r="AG14" s="157"/>
      <c r="AH14" s="157"/>
      <c r="AJ14" s="78" t="s">
        <v>147</v>
      </c>
      <c r="AK14" s="78" t="s">
        <v>148</v>
      </c>
    </row>
    <row r="15" spans="1:34" ht="25.5">
      <c r="A15" s="148"/>
      <c r="B15" s="158"/>
      <c r="C15" s="150"/>
      <c r="D15" s="159" t="s">
        <v>149</v>
      </c>
      <c r="E15" s="160"/>
      <c r="F15" s="161"/>
      <c r="G15" s="162"/>
      <c r="H15" s="162"/>
      <c r="I15" s="162"/>
      <c r="J15" s="162"/>
      <c r="K15" s="163"/>
      <c r="L15" s="163"/>
      <c r="M15" s="160"/>
      <c r="N15" s="160"/>
      <c r="O15" s="161"/>
      <c r="P15" s="161"/>
      <c r="Q15" s="160"/>
      <c r="R15" s="160"/>
      <c r="S15" s="160"/>
      <c r="T15" s="164"/>
      <c r="U15" s="164"/>
      <c r="V15" s="164" t="s">
        <v>0</v>
      </c>
      <c r="W15" s="160"/>
      <c r="X15" s="161"/>
      <c r="Y15" s="153"/>
      <c r="Z15" s="153"/>
      <c r="AA15" s="150"/>
      <c r="AB15" s="153"/>
      <c r="AC15" s="157"/>
      <c r="AD15" s="157"/>
      <c r="AE15" s="157"/>
      <c r="AF15" s="157"/>
      <c r="AG15" s="157"/>
      <c r="AH15" s="157"/>
    </row>
    <row r="16" spans="1:37" ht="25.5">
      <c r="A16" s="148">
        <v>2</v>
      </c>
      <c r="B16" s="158" t="s">
        <v>141</v>
      </c>
      <c r="C16" s="150" t="s">
        <v>150</v>
      </c>
      <c r="D16" s="151" t="s">
        <v>151</v>
      </c>
      <c r="E16" s="152">
        <v>564.21</v>
      </c>
      <c r="F16" s="153" t="s">
        <v>144</v>
      </c>
      <c r="G16" s="154"/>
      <c r="H16" s="154"/>
      <c r="I16" s="154"/>
      <c r="J16" s="154">
        <f>ROUND(E16*G16,2)</f>
        <v>0</v>
      </c>
      <c r="K16" s="155">
        <v>0.00656</v>
      </c>
      <c r="L16" s="155">
        <f>E16*K16</f>
        <v>3.7012176</v>
      </c>
      <c r="M16" s="152"/>
      <c r="N16" s="152">
        <f>E16*M16</f>
        <v>0</v>
      </c>
      <c r="O16" s="153">
        <v>20</v>
      </c>
      <c r="P16" s="153" t="s">
        <v>145</v>
      </c>
      <c r="Q16" s="152"/>
      <c r="R16" s="152"/>
      <c r="S16" s="152"/>
      <c r="T16" s="156"/>
      <c r="U16" s="156"/>
      <c r="V16" s="156" t="s">
        <v>106</v>
      </c>
      <c r="W16" s="152">
        <v>196.345</v>
      </c>
      <c r="X16" s="150" t="s">
        <v>150</v>
      </c>
      <c r="Y16" s="150" t="s">
        <v>150</v>
      </c>
      <c r="Z16" s="153" t="s">
        <v>152</v>
      </c>
      <c r="AA16" s="150"/>
      <c r="AB16" s="153">
        <v>1</v>
      </c>
      <c r="AC16" s="157"/>
      <c r="AD16" s="157"/>
      <c r="AE16" s="157"/>
      <c r="AF16" s="157"/>
      <c r="AG16" s="157"/>
      <c r="AH16" s="157"/>
      <c r="AJ16" s="78" t="s">
        <v>147</v>
      </c>
      <c r="AK16" s="78" t="s">
        <v>148</v>
      </c>
    </row>
    <row r="17" spans="1:34" ht="38.25">
      <c r="A17" s="148"/>
      <c r="B17" s="158"/>
      <c r="C17" s="150"/>
      <c r="D17" s="159" t="s">
        <v>153</v>
      </c>
      <c r="E17" s="160"/>
      <c r="F17" s="161"/>
      <c r="G17" s="162"/>
      <c r="H17" s="162"/>
      <c r="I17" s="162"/>
      <c r="J17" s="162"/>
      <c r="K17" s="163"/>
      <c r="L17" s="163"/>
      <c r="M17" s="160"/>
      <c r="N17" s="160"/>
      <c r="O17" s="161"/>
      <c r="P17" s="161"/>
      <c r="Q17" s="160"/>
      <c r="R17" s="160"/>
      <c r="S17" s="160"/>
      <c r="T17" s="164"/>
      <c r="U17" s="164"/>
      <c r="V17" s="164" t="s">
        <v>0</v>
      </c>
      <c r="W17" s="160"/>
      <c r="X17" s="161"/>
      <c r="Y17" s="153"/>
      <c r="Z17" s="153"/>
      <c r="AA17" s="150"/>
      <c r="AB17" s="153"/>
      <c r="AC17" s="157"/>
      <c r="AD17" s="157"/>
      <c r="AE17" s="157"/>
      <c r="AF17" s="157"/>
      <c r="AG17" s="157"/>
      <c r="AH17" s="157"/>
    </row>
    <row r="18" spans="1:34" ht="25.5">
      <c r="A18" s="148"/>
      <c r="B18" s="158"/>
      <c r="C18" s="150"/>
      <c r="D18" s="159" t="s">
        <v>154</v>
      </c>
      <c r="E18" s="160"/>
      <c r="F18" s="161"/>
      <c r="G18" s="162"/>
      <c r="H18" s="162"/>
      <c r="I18" s="162"/>
      <c r="J18" s="162"/>
      <c r="K18" s="163"/>
      <c r="L18" s="163"/>
      <c r="M18" s="160"/>
      <c r="N18" s="160"/>
      <c r="O18" s="161"/>
      <c r="P18" s="161"/>
      <c r="Q18" s="160"/>
      <c r="R18" s="160"/>
      <c r="S18" s="160"/>
      <c r="T18" s="164"/>
      <c r="U18" s="164"/>
      <c r="V18" s="164" t="s">
        <v>0</v>
      </c>
      <c r="W18" s="160"/>
      <c r="X18" s="161"/>
      <c r="Y18" s="153"/>
      <c r="Z18" s="153"/>
      <c r="AA18" s="150"/>
      <c r="AB18" s="153"/>
      <c r="AC18" s="157"/>
      <c r="AD18" s="157"/>
      <c r="AE18" s="157"/>
      <c r="AF18" s="157"/>
      <c r="AG18" s="157"/>
      <c r="AH18" s="157"/>
    </row>
    <row r="19" spans="1:34" ht="12.75">
      <c r="A19" s="148"/>
      <c r="B19" s="158"/>
      <c r="C19" s="150"/>
      <c r="D19" s="159" t="s">
        <v>155</v>
      </c>
      <c r="E19" s="160"/>
      <c r="F19" s="161"/>
      <c r="G19" s="162"/>
      <c r="H19" s="162"/>
      <c r="I19" s="162"/>
      <c r="J19" s="162"/>
      <c r="K19" s="163"/>
      <c r="L19" s="163"/>
      <c r="M19" s="160"/>
      <c r="N19" s="160"/>
      <c r="O19" s="161"/>
      <c r="P19" s="161"/>
      <c r="Q19" s="160"/>
      <c r="R19" s="160"/>
      <c r="S19" s="160"/>
      <c r="T19" s="164"/>
      <c r="U19" s="164"/>
      <c r="V19" s="164" t="s">
        <v>0</v>
      </c>
      <c r="W19" s="160"/>
      <c r="X19" s="161"/>
      <c r="Y19" s="153"/>
      <c r="Z19" s="153"/>
      <c r="AA19" s="150"/>
      <c r="AB19" s="153"/>
      <c r="AC19" s="157"/>
      <c r="AD19" s="157"/>
      <c r="AE19" s="157"/>
      <c r="AF19" s="157"/>
      <c r="AG19" s="157"/>
      <c r="AH19" s="157"/>
    </row>
    <row r="20" spans="1:37" ht="25.5">
      <c r="A20" s="148">
        <v>3</v>
      </c>
      <c r="B20" s="158" t="s">
        <v>141</v>
      </c>
      <c r="C20" s="150" t="s">
        <v>156</v>
      </c>
      <c r="D20" s="151" t="s">
        <v>157</v>
      </c>
      <c r="E20" s="152">
        <v>201.28</v>
      </c>
      <c r="F20" s="153" t="s">
        <v>144</v>
      </c>
      <c r="G20" s="154"/>
      <c r="H20" s="154"/>
      <c r="I20" s="154"/>
      <c r="J20" s="154">
        <f>ROUND(E20*G20,2)</f>
        <v>0</v>
      </c>
      <c r="K20" s="155">
        <v>0.00446</v>
      </c>
      <c r="L20" s="155">
        <f>E20*K20</f>
        <v>0.8977088000000001</v>
      </c>
      <c r="M20" s="152"/>
      <c r="N20" s="152">
        <f>E20*M20</f>
        <v>0</v>
      </c>
      <c r="O20" s="153">
        <v>20</v>
      </c>
      <c r="P20" s="153" t="s">
        <v>145</v>
      </c>
      <c r="Q20" s="152"/>
      <c r="R20" s="152"/>
      <c r="S20" s="152"/>
      <c r="T20" s="156"/>
      <c r="U20" s="156"/>
      <c r="V20" s="156" t="s">
        <v>106</v>
      </c>
      <c r="W20" s="152">
        <v>53.138</v>
      </c>
      <c r="X20" s="150" t="s">
        <v>156</v>
      </c>
      <c r="Y20" s="150" t="s">
        <v>156</v>
      </c>
      <c r="Z20" s="153" t="s">
        <v>146</v>
      </c>
      <c r="AA20" s="150"/>
      <c r="AB20" s="153">
        <v>1</v>
      </c>
      <c r="AC20" s="157"/>
      <c r="AD20" s="157"/>
      <c r="AE20" s="157"/>
      <c r="AF20" s="157"/>
      <c r="AG20" s="157"/>
      <c r="AH20" s="157"/>
      <c r="AJ20" s="78" t="s">
        <v>147</v>
      </c>
      <c r="AK20" s="78" t="s">
        <v>148</v>
      </c>
    </row>
    <row r="21" spans="1:34" ht="25.5">
      <c r="A21" s="148"/>
      <c r="B21" s="158"/>
      <c r="C21" s="150"/>
      <c r="D21" s="159" t="s">
        <v>154</v>
      </c>
      <c r="E21" s="160"/>
      <c r="F21" s="161"/>
      <c r="G21" s="162"/>
      <c r="H21" s="162"/>
      <c r="I21" s="162"/>
      <c r="J21" s="162"/>
      <c r="K21" s="163"/>
      <c r="L21" s="163"/>
      <c r="M21" s="160"/>
      <c r="N21" s="160"/>
      <c r="O21" s="161"/>
      <c r="P21" s="161"/>
      <c r="Q21" s="160"/>
      <c r="R21" s="160"/>
      <c r="S21" s="160"/>
      <c r="T21" s="164"/>
      <c r="U21" s="164"/>
      <c r="V21" s="164" t="s">
        <v>0</v>
      </c>
      <c r="W21" s="160"/>
      <c r="X21" s="161"/>
      <c r="Y21" s="153"/>
      <c r="Z21" s="153"/>
      <c r="AA21" s="150"/>
      <c r="AB21" s="153"/>
      <c r="AC21" s="157"/>
      <c r="AD21" s="157"/>
      <c r="AE21" s="157"/>
      <c r="AF21" s="157"/>
      <c r="AG21" s="157"/>
      <c r="AH21" s="157"/>
    </row>
    <row r="22" spans="1:34" ht="12.75">
      <c r="A22" s="148"/>
      <c r="B22" s="158"/>
      <c r="C22" s="150"/>
      <c r="D22" s="159" t="s">
        <v>155</v>
      </c>
      <c r="E22" s="160"/>
      <c r="F22" s="161"/>
      <c r="G22" s="162"/>
      <c r="H22" s="162"/>
      <c r="I22" s="162"/>
      <c r="J22" s="162"/>
      <c r="K22" s="163"/>
      <c r="L22" s="163"/>
      <c r="M22" s="160"/>
      <c r="N22" s="160"/>
      <c r="O22" s="161"/>
      <c r="P22" s="161"/>
      <c r="Q22" s="160"/>
      <c r="R22" s="160"/>
      <c r="S22" s="160"/>
      <c r="T22" s="164"/>
      <c r="U22" s="164"/>
      <c r="V22" s="164" t="s">
        <v>0</v>
      </c>
      <c r="W22" s="160"/>
      <c r="X22" s="161"/>
      <c r="Y22" s="153"/>
      <c r="Z22" s="153"/>
      <c r="AA22" s="150"/>
      <c r="AB22" s="153"/>
      <c r="AC22" s="157"/>
      <c r="AD22" s="157"/>
      <c r="AE22" s="157"/>
      <c r="AF22" s="157"/>
      <c r="AG22" s="157"/>
      <c r="AH22" s="157"/>
    </row>
    <row r="23" spans="1:37" ht="12.75">
      <c r="A23" s="148">
        <v>4</v>
      </c>
      <c r="B23" s="158" t="s">
        <v>141</v>
      </c>
      <c r="C23" s="150" t="s">
        <v>158</v>
      </c>
      <c r="D23" s="151" t="s">
        <v>159</v>
      </c>
      <c r="E23" s="152">
        <v>234.06</v>
      </c>
      <c r="F23" s="153" t="s">
        <v>144</v>
      </c>
      <c r="G23" s="154"/>
      <c r="H23" s="154"/>
      <c r="I23" s="154"/>
      <c r="J23" s="154">
        <f>ROUND(E23*G23,2)</f>
        <v>0</v>
      </c>
      <c r="K23" s="155">
        <v>0.00015</v>
      </c>
      <c r="L23" s="155">
        <f>E23*K23</f>
        <v>0.035108999999999994</v>
      </c>
      <c r="M23" s="152"/>
      <c r="N23" s="152">
        <f>E23*M23</f>
        <v>0</v>
      </c>
      <c r="O23" s="153">
        <v>20</v>
      </c>
      <c r="P23" s="153">
        <v>28</v>
      </c>
      <c r="Q23" s="152"/>
      <c r="R23" s="152"/>
      <c r="S23" s="152"/>
      <c r="T23" s="156"/>
      <c r="U23" s="156"/>
      <c r="V23" s="156" t="s">
        <v>106</v>
      </c>
      <c r="W23" s="152">
        <v>7.958</v>
      </c>
      <c r="X23" s="150" t="s">
        <v>158</v>
      </c>
      <c r="Y23" s="150" t="s">
        <v>158</v>
      </c>
      <c r="Z23" s="153" t="s">
        <v>152</v>
      </c>
      <c r="AA23" s="150"/>
      <c r="AB23" s="153">
        <v>1</v>
      </c>
      <c r="AC23" s="157"/>
      <c r="AD23" s="157"/>
      <c r="AE23" s="157"/>
      <c r="AF23" s="157"/>
      <c r="AG23" s="157"/>
      <c r="AH23" s="157"/>
      <c r="AJ23" s="78" t="s">
        <v>147</v>
      </c>
      <c r="AK23" s="78" t="s">
        <v>148</v>
      </c>
    </row>
    <row r="24" spans="1:37" ht="12.75">
      <c r="A24" s="148">
        <v>5</v>
      </c>
      <c r="B24" s="158" t="s">
        <v>141</v>
      </c>
      <c r="C24" s="150" t="s">
        <v>160</v>
      </c>
      <c r="D24" s="151" t="s">
        <v>161</v>
      </c>
      <c r="E24" s="152">
        <v>234.06</v>
      </c>
      <c r="F24" s="153" t="s">
        <v>144</v>
      </c>
      <c r="G24" s="154"/>
      <c r="H24" s="154"/>
      <c r="I24" s="154"/>
      <c r="J24" s="154">
        <f>ROUND(E24*G24,2)</f>
        <v>0</v>
      </c>
      <c r="K24" s="155"/>
      <c r="L24" s="155">
        <f>E24*K24</f>
        <v>0</v>
      </c>
      <c r="M24" s="152"/>
      <c r="N24" s="152">
        <f>E24*M24</f>
        <v>0</v>
      </c>
      <c r="O24" s="153">
        <v>20</v>
      </c>
      <c r="P24" s="153">
        <v>28</v>
      </c>
      <c r="Q24" s="152"/>
      <c r="R24" s="152"/>
      <c r="S24" s="152"/>
      <c r="T24" s="156"/>
      <c r="U24" s="156"/>
      <c r="V24" s="156" t="s">
        <v>106</v>
      </c>
      <c r="W24" s="152"/>
      <c r="X24" s="150" t="s">
        <v>160</v>
      </c>
      <c r="Y24" s="150" t="s">
        <v>160</v>
      </c>
      <c r="Z24" s="153" t="s">
        <v>152</v>
      </c>
      <c r="AA24" s="150"/>
      <c r="AB24" s="153">
        <v>1</v>
      </c>
      <c r="AC24" s="157"/>
      <c r="AD24" s="157"/>
      <c r="AE24" s="157"/>
      <c r="AF24" s="157"/>
      <c r="AG24" s="157"/>
      <c r="AH24" s="157"/>
      <c r="AJ24" s="78" t="s">
        <v>147</v>
      </c>
      <c r="AK24" s="78" t="s">
        <v>148</v>
      </c>
    </row>
    <row r="25" spans="1:34" ht="25.5">
      <c r="A25" s="148"/>
      <c r="B25" s="158"/>
      <c r="C25" s="150"/>
      <c r="D25" s="159" t="s">
        <v>162</v>
      </c>
      <c r="E25" s="160"/>
      <c r="F25" s="161"/>
      <c r="G25" s="162"/>
      <c r="H25" s="162"/>
      <c r="I25" s="162"/>
      <c r="J25" s="162"/>
      <c r="K25" s="163"/>
      <c r="L25" s="163"/>
      <c r="M25" s="160"/>
      <c r="N25" s="160"/>
      <c r="O25" s="161"/>
      <c r="P25" s="161"/>
      <c r="Q25" s="160"/>
      <c r="R25" s="160"/>
      <c r="S25" s="160"/>
      <c r="T25" s="164"/>
      <c r="U25" s="164"/>
      <c r="V25" s="164" t="s">
        <v>0</v>
      </c>
      <c r="W25" s="160"/>
      <c r="X25" s="161"/>
      <c r="Y25" s="153"/>
      <c r="Z25" s="153"/>
      <c r="AA25" s="150"/>
      <c r="AB25" s="153"/>
      <c r="AC25" s="157"/>
      <c r="AD25" s="157"/>
      <c r="AE25" s="157"/>
      <c r="AF25" s="157"/>
      <c r="AG25" s="157"/>
      <c r="AH25" s="157"/>
    </row>
    <row r="26" spans="1:34" ht="12.75">
      <c r="A26" s="148"/>
      <c r="B26" s="158"/>
      <c r="C26" s="150"/>
      <c r="D26" s="165" t="s">
        <v>163</v>
      </c>
      <c r="E26" s="166">
        <f>J26</f>
        <v>0</v>
      </c>
      <c r="F26" s="153"/>
      <c r="G26" s="154"/>
      <c r="H26" s="166"/>
      <c r="I26" s="166"/>
      <c r="J26" s="166">
        <f>SUM(J12:J25)</f>
        <v>0</v>
      </c>
      <c r="K26" s="155"/>
      <c r="L26" s="167">
        <f>SUM(L12:L25)</f>
        <v>7.8234314000000005</v>
      </c>
      <c r="M26" s="152"/>
      <c r="N26" s="168">
        <f>SUM(N12:N25)</f>
        <v>0</v>
      </c>
      <c r="O26" s="153"/>
      <c r="P26" s="153"/>
      <c r="Q26" s="152"/>
      <c r="R26" s="152"/>
      <c r="S26" s="152"/>
      <c r="T26" s="156"/>
      <c r="U26" s="156"/>
      <c r="V26" s="156"/>
      <c r="W26" s="152">
        <f>SUM(W12:W25)</f>
        <v>317.28</v>
      </c>
      <c r="X26" s="153"/>
      <c r="Y26" s="153"/>
      <c r="Z26" s="153"/>
      <c r="AA26" s="150"/>
      <c r="AB26" s="153"/>
      <c r="AC26" s="157"/>
      <c r="AD26" s="157"/>
      <c r="AE26" s="157"/>
      <c r="AF26" s="157"/>
      <c r="AG26" s="157"/>
      <c r="AH26" s="157"/>
    </row>
    <row r="27" spans="1:34" ht="12.75">
      <c r="A27" s="148"/>
      <c r="B27" s="158"/>
      <c r="C27" s="150"/>
      <c r="D27" s="151"/>
      <c r="E27" s="152"/>
      <c r="F27" s="153"/>
      <c r="G27" s="154"/>
      <c r="H27" s="154"/>
      <c r="I27" s="154"/>
      <c r="J27" s="154"/>
      <c r="K27" s="155"/>
      <c r="L27" s="155"/>
      <c r="M27" s="152"/>
      <c r="N27" s="152"/>
      <c r="O27" s="153"/>
      <c r="P27" s="153"/>
      <c r="Q27" s="152"/>
      <c r="R27" s="152"/>
      <c r="S27" s="152"/>
      <c r="T27" s="156"/>
      <c r="U27" s="156"/>
      <c r="V27" s="156"/>
      <c r="W27" s="152"/>
      <c r="X27" s="153"/>
      <c r="Y27" s="153"/>
      <c r="Z27" s="153"/>
      <c r="AA27" s="150"/>
      <c r="AB27" s="153"/>
      <c r="AC27" s="157"/>
      <c r="AD27" s="157"/>
      <c r="AE27" s="157"/>
      <c r="AF27" s="157"/>
      <c r="AG27" s="157"/>
      <c r="AH27" s="157"/>
    </row>
    <row r="28" spans="1:34" ht="12.75">
      <c r="A28" s="148"/>
      <c r="B28" s="150" t="s">
        <v>164</v>
      </c>
      <c r="C28" s="150"/>
      <c r="D28" s="151"/>
      <c r="E28" s="152"/>
      <c r="F28" s="153"/>
      <c r="G28" s="154"/>
      <c r="H28" s="154"/>
      <c r="I28" s="154"/>
      <c r="J28" s="154"/>
      <c r="K28" s="155"/>
      <c r="L28" s="155"/>
      <c r="M28" s="152"/>
      <c r="N28" s="152"/>
      <c r="O28" s="153"/>
      <c r="P28" s="153"/>
      <c r="Q28" s="152"/>
      <c r="R28" s="152"/>
      <c r="S28" s="152"/>
      <c r="T28" s="156"/>
      <c r="U28" s="156"/>
      <c r="V28" s="156"/>
      <c r="W28" s="152"/>
      <c r="X28" s="153"/>
      <c r="Y28" s="153"/>
      <c r="Z28" s="153"/>
      <c r="AA28" s="150"/>
      <c r="AB28" s="153"/>
      <c r="AC28" s="157"/>
      <c r="AD28" s="157"/>
      <c r="AE28" s="157"/>
      <c r="AF28" s="157"/>
      <c r="AG28" s="157"/>
      <c r="AH28" s="157"/>
    </row>
    <row r="29" spans="1:37" ht="12.75">
      <c r="A29" s="148">
        <v>6</v>
      </c>
      <c r="B29" s="158" t="s">
        <v>165</v>
      </c>
      <c r="C29" s="150" t="s">
        <v>166</v>
      </c>
      <c r="D29" s="151" t="s">
        <v>167</v>
      </c>
      <c r="E29" s="152">
        <v>144.4</v>
      </c>
      <c r="F29" s="153" t="s">
        <v>144</v>
      </c>
      <c r="G29" s="154"/>
      <c r="H29" s="154"/>
      <c r="I29" s="154"/>
      <c r="J29" s="154">
        <f>ROUND(E29*G29,2)</f>
        <v>0</v>
      </c>
      <c r="K29" s="155"/>
      <c r="L29" s="155">
        <f>E29*K29</f>
        <v>0</v>
      </c>
      <c r="M29" s="152"/>
      <c r="N29" s="152">
        <f>E29*M29</f>
        <v>0</v>
      </c>
      <c r="O29" s="153">
        <v>20</v>
      </c>
      <c r="P29" s="153">
        <v>36</v>
      </c>
      <c r="Q29" s="152"/>
      <c r="R29" s="152"/>
      <c r="S29" s="152"/>
      <c r="T29" s="156"/>
      <c r="U29" s="156"/>
      <c r="V29" s="156" t="s">
        <v>106</v>
      </c>
      <c r="W29" s="152"/>
      <c r="X29" s="150" t="s">
        <v>166</v>
      </c>
      <c r="Y29" s="150" t="s">
        <v>166</v>
      </c>
      <c r="Z29" s="153" t="s">
        <v>152</v>
      </c>
      <c r="AA29" s="150"/>
      <c r="AB29" s="153">
        <v>1</v>
      </c>
      <c r="AC29" s="157"/>
      <c r="AD29" s="157"/>
      <c r="AE29" s="157"/>
      <c r="AF29" s="157"/>
      <c r="AG29" s="157"/>
      <c r="AH29" s="157"/>
      <c r="AJ29" s="78" t="s">
        <v>147</v>
      </c>
      <c r="AK29" s="78" t="s">
        <v>148</v>
      </c>
    </row>
    <row r="30" spans="1:34" ht="12.75">
      <c r="A30" s="148"/>
      <c r="B30" s="158"/>
      <c r="C30" s="150"/>
      <c r="D30" s="159" t="s">
        <v>168</v>
      </c>
      <c r="E30" s="160"/>
      <c r="F30" s="161"/>
      <c r="G30" s="162"/>
      <c r="H30" s="162"/>
      <c r="I30" s="162"/>
      <c r="J30" s="162"/>
      <c r="K30" s="163"/>
      <c r="L30" s="163"/>
      <c r="M30" s="160"/>
      <c r="N30" s="160"/>
      <c r="O30" s="161"/>
      <c r="P30" s="161"/>
      <c r="Q30" s="160"/>
      <c r="R30" s="160"/>
      <c r="S30" s="160"/>
      <c r="T30" s="164"/>
      <c r="U30" s="164"/>
      <c r="V30" s="164" t="s">
        <v>0</v>
      </c>
      <c r="W30" s="160"/>
      <c r="X30" s="161"/>
      <c r="Y30" s="153"/>
      <c r="Z30" s="153"/>
      <c r="AA30" s="150"/>
      <c r="AB30" s="153"/>
      <c r="AC30" s="157"/>
      <c r="AD30" s="157"/>
      <c r="AE30" s="157"/>
      <c r="AF30" s="157"/>
      <c r="AG30" s="157"/>
      <c r="AH30" s="157"/>
    </row>
    <row r="31" spans="1:37" ht="25.5">
      <c r="A31" s="148">
        <v>7</v>
      </c>
      <c r="B31" s="158" t="s">
        <v>141</v>
      </c>
      <c r="C31" s="150" t="s">
        <v>169</v>
      </c>
      <c r="D31" s="151" t="s">
        <v>170</v>
      </c>
      <c r="E31" s="152">
        <v>144.4</v>
      </c>
      <c r="F31" s="153" t="s">
        <v>144</v>
      </c>
      <c r="G31" s="154"/>
      <c r="H31" s="154"/>
      <c r="I31" s="154"/>
      <c r="J31" s="154">
        <f>ROUND(E31*G31,2)</f>
        <v>0</v>
      </c>
      <c r="K31" s="155">
        <v>2E-05</v>
      </c>
      <c r="L31" s="155">
        <f>E31*K31</f>
        <v>0.0028880000000000004</v>
      </c>
      <c r="M31" s="152"/>
      <c r="N31" s="152">
        <f>E31*M31</f>
        <v>0</v>
      </c>
      <c r="O31" s="153">
        <v>20</v>
      </c>
      <c r="P31" s="153">
        <v>38</v>
      </c>
      <c r="Q31" s="152"/>
      <c r="R31" s="152"/>
      <c r="S31" s="152"/>
      <c r="T31" s="156"/>
      <c r="U31" s="156"/>
      <c r="V31" s="156" t="s">
        <v>106</v>
      </c>
      <c r="W31" s="152">
        <v>40.865</v>
      </c>
      <c r="X31" s="150" t="s">
        <v>169</v>
      </c>
      <c r="Y31" s="150" t="s">
        <v>169</v>
      </c>
      <c r="Z31" s="153" t="s">
        <v>171</v>
      </c>
      <c r="AA31" s="150"/>
      <c r="AB31" s="153">
        <v>1</v>
      </c>
      <c r="AC31" s="157"/>
      <c r="AD31" s="157"/>
      <c r="AE31" s="157"/>
      <c r="AF31" s="157"/>
      <c r="AG31" s="157"/>
      <c r="AH31" s="157"/>
      <c r="AJ31" s="78" t="s">
        <v>147</v>
      </c>
      <c r="AK31" s="78" t="s">
        <v>148</v>
      </c>
    </row>
    <row r="32" spans="1:34" ht="12.75">
      <c r="A32" s="148"/>
      <c r="B32" s="158"/>
      <c r="C32" s="150"/>
      <c r="D32" s="159" t="s">
        <v>168</v>
      </c>
      <c r="E32" s="160"/>
      <c r="F32" s="161"/>
      <c r="G32" s="162"/>
      <c r="H32" s="162"/>
      <c r="I32" s="162"/>
      <c r="J32" s="162"/>
      <c r="K32" s="163"/>
      <c r="L32" s="163"/>
      <c r="M32" s="160"/>
      <c r="N32" s="160"/>
      <c r="O32" s="161"/>
      <c r="P32" s="161"/>
      <c r="Q32" s="160"/>
      <c r="R32" s="160"/>
      <c r="S32" s="160"/>
      <c r="T32" s="164"/>
      <c r="U32" s="164"/>
      <c r="V32" s="164" t="s">
        <v>0</v>
      </c>
      <c r="W32" s="160"/>
      <c r="X32" s="161"/>
      <c r="Y32" s="153"/>
      <c r="Z32" s="153"/>
      <c r="AA32" s="150"/>
      <c r="AB32" s="153"/>
      <c r="AC32" s="157"/>
      <c r="AD32" s="157"/>
      <c r="AE32" s="157"/>
      <c r="AF32" s="157"/>
      <c r="AG32" s="157"/>
      <c r="AH32" s="157"/>
    </row>
    <row r="33" spans="1:34" ht="12.75">
      <c r="A33" s="148"/>
      <c r="B33" s="158"/>
      <c r="C33" s="150"/>
      <c r="D33" s="165" t="s">
        <v>172</v>
      </c>
      <c r="E33" s="166">
        <f>J33</f>
        <v>0</v>
      </c>
      <c r="F33" s="153"/>
      <c r="G33" s="154"/>
      <c r="H33" s="166"/>
      <c r="I33" s="166"/>
      <c r="J33" s="166">
        <f>SUM(J28:J32)</f>
        <v>0</v>
      </c>
      <c r="K33" s="155"/>
      <c r="L33" s="167">
        <f>SUM(L28:L32)</f>
        <v>0.0028880000000000004</v>
      </c>
      <c r="M33" s="152"/>
      <c r="N33" s="168">
        <f>SUM(N28:N32)</f>
        <v>0</v>
      </c>
      <c r="O33" s="153"/>
      <c r="P33" s="153"/>
      <c r="Q33" s="152"/>
      <c r="R33" s="152"/>
      <c r="S33" s="152"/>
      <c r="T33" s="156"/>
      <c r="U33" s="156"/>
      <c r="V33" s="156"/>
      <c r="W33" s="152">
        <f>SUM(W28:W32)</f>
        <v>40.865</v>
      </c>
      <c r="X33" s="153"/>
      <c r="Y33" s="153"/>
      <c r="Z33" s="153"/>
      <c r="AA33" s="150"/>
      <c r="AB33" s="153"/>
      <c r="AC33" s="157"/>
      <c r="AD33" s="157"/>
      <c r="AE33" s="157"/>
      <c r="AF33" s="157"/>
      <c r="AG33" s="157"/>
      <c r="AH33" s="157"/>
    </row>
    <row r="34" spans="1:34" ht="12.75">
      <c r="A34" s="148"/>
      <c r="B34" s="158"/>
      <c r="C34" s="150"/>
      <c r="D34" s="151"/>
      <c r="E34" s="152"/>
      <c r="F34" s="153"/>
      <c r="G34" s="154"/>
      <c r="H34" s="154"/>
      <c r="I34" s="154"/>
      <c r="J34" s="154"/>
      <c r="K34" s="155"/>
      <c r="L34" s="155"/>
      <c r="M34" s="152"/>
      <c r="N34" s="152"/>
      <c r="O34" s="153"/>
      <c r="P34" s="153"/>
      <c r="Q34" s="152"/>
      <c r="R34" s="152"/>
      <c r="S34" s="152"/>
      <c r="T34" s="156"/>
      <c r="U34" s="156"/>
      <c r="V34" s="156"/>
      <c r="W34" s="152"/>
      <c r="X34" s="153"/>
      <c r="Y34" s="153"/>
      <c r="Z34" s="153"/>
      <c r="AA34" s="150"/>
      <c r="AB34" s="153"/>
      <c r="AC34" s="157"/>
      <c r="AD34" s="157"/>
      <c r="AE34" s="157"/>
      <c r="AF34" s="157"/>
      <c r="AG34" s="157"/>
      <c r="AH34" s="157"/>
    </row>
    <row r="35" spans="1:34" ht="12.75">
      <c r="A35" s="148"/>
      <c r="B35" s="158"/>
      <c r="C35" s="150"/>
      <c r="D35" s="165" t="s">
        <v>173</v>
      </c>
      <c r="E35" s="168">
        <f>J35</f>
        <v>0</v>
      </c>
      <c r="F35" s="153"/>
      <c r="G35" s="154"/>
      <c r="H35" s="166"/>
      <c r="I35" s="166"/>
      <c r="J35" s="166">
        <f>+J26+J33</f>
        <v>0</v>
      </c>
      <c r="K35" s="155"/>
      <c r="L35" s="167">
        <f>+L26+L33</f>
        <v>7.8263194</v>
      </c>
      <c r="M35" s="152"/>
      <c r="N35" s="168">
        <f>+N26+N33</f>
        <v>0</v>
      </c>
      <c r="O35" s="153"/>
      <c r="P35" s="153"/>
      <c r="Q35" s="152"/>
      <c r="R35" s="152"/>
      <c r="S35" s="152"/>
      <c r="T35" s="156"/>
      <c r="U35" s="156"/>
      <c r="V35" s="156"/>
      <c r="W35" s="152">
        <f>+W26+W33</f>
        <v>358.145</v>
      </c>
      <c r="X35" s="153"/>
      <c r="Y35" s="153"/>
      <c r="Z35" s="153"/>
      <c r="AA35" s="150"/>
      <c r="AB35" s="153"/>
      <c r="AC35" s="157"/>
      <c r="AD35" s="157"/>
      <c r="AE35" s="157"/>
      <c r="AF35" s="157"/>
      <c r="AG35" s="157"/>
      <c r="AH35" s="157"/>
    </row>
    <row r="36" spans="1:34" ht="12.75">
      <c r="A36" s="148"/>
      <c r="B36" s="158"/>
      <c r="C36" s="150"/>
      <c r="D36" s="151"/>
      <c r="E36" s="152"/>
      <c r="F36" s="153"/>
      <c r="G36" s="154"/>
      <c r="H36" s="154"/>
      <c r="I36" s="154"/>
      <c r="J36" s="154"/>
      <c r="K36" s="155"/>
      <c r="L36" s="155"/>
      <c r="M36" s="152"/>
      <c r="N36" s="152"/>
      <c r="O36" s="153"/>
      <c r="P36" s="153"/>
      <c r="Q36" s="152"/>
      <c r="R36" s="152"/>
      <c r="S36" s="152"/>
      <c r="T36" s="156"/>
      <c r="U36" s="156"/>
      <c r="V36" s="156"/>
      <c r="W36" s="152"/>
      <c r="X36" s="153"/>
      <c r="Y36" s="153"/>
      <c r="Z36" s="153"/>
      <c r="AA36" s="150"/>
      <c r="AB36" s="153"/>
      <c r="AC36" s="157"/>
      <c r="AD36" s="157"/>
      <c r="AE36" s="157"/>
      <c r="AF36" s="157"/>
      <c r="AG36" s="157"/>
      <c r="AH36" s="157"/>
    </row>
    <row r="37" spans="1:34" ht="12.75">
      <c r="A37" s="148"/>
      <c r="B37" s="149" t="s">
        <v>174</v>
      </c>
      <c r="C37" s="150"/>
      <c r="D37" s="151"/>
      <c r="E37" s="152"/>
      <c r="F37" s="153"/>
      <c r="G37" s="154"/>
      <c r="H37" s="154"/>
      <c r="I37" s="154"/>
      <c r="J37" s="154"/>
      <c r="K37" s="155"/>
      <c r="L37" s="155"/>
      <c r="M37" s="152"/>
      <c r="N37" s="152"/>
      <c r="O37" s="153"/>
      <c r="P37" s="153"/>
      <c r="Q37" s="152"/>
      <c r="R37" s="152"/>
      <c r="S37" s="152"/>
      <c r="T37" s="156"/>
      <c r="U37" s="156"/>
      <c r="V37" s="156"/>
      <c r="W37" s="152"/>
      <c r="X37" s="153"/>
      <c r="Y37" s="153"/>
      <c r="Z37" s="153"/>
      <c r="AA37" s="150"/>
      <c r="AB37" s="153"/>
      <c r="AC37" s="157"/>
      <c r="AD37" s="157"/>
      <c r="AE37" s="157"/>
      <c r="AF37" s="157"/>
      <c r="AG37" s="157"/>
      <c r="AH37" s="157"/>
    </row>
    <row r="38" spans="1:34" ht="12.75">
      <c r="A38" s="148"/>
      <c r="B38" s="150" t="s">
        <v>175</v>
      </c>
      <c r="C38" s="150"/>
      <c r="D38" s="151"/>
      <c r="E38" s="152"/>
      <c r="F38" s="153"/>
      <c r="G38" s="154"/>
      <c r="H38" s="154"/>
      <c r="I38" s="154"/>
      <c r="J38" s="154"/>
      <c r="K38" s="155"/>
      <c r="L38" s="155"/>
      <c r="M38" s="152"/>
      <c r="N38" s="152"/>
      <c r="O38" s="153"/>
      <c r="P38" s="153"/>
      <c r="Q38" s="152"/>
      <c r="R38" s="152"/>
      <c r="S38" s="152"/>
      <c r="T38" s="156"/>
      <c r="U38" s="156"/>
      <c r="V38" s="156"/>
      <c r="W38" s="152"/>
      <c r="X38" s="153"/>
      <c r="Y38" s="153"/>
      <c r="Z38" s="153"/>
      <c r="AA38" s="150"/>
      <c r="AB38" s="153"/>
      <c r="AC38" s="157"/>
      <c r="AD38" s="157"/>
      <c r="AE38" s="157"/>
      <c r="AF38" s="157"/>
      <c r="AG38" s="157"/>
      <c r="AH38" s="157"/>
    </row>
    <row r="39" spans="1:37" ht="25.5">
      <c r="A39" s="148">
        <v>8</v>
      </c>
      <c r="B39" s="158" t="s">
        <v>176</v>
      </c>
      <c r="C39" s="150" t="s">
        <v>177</v>
      </c>
      <c r="D39" s="151" t="s">
        <v>178</v>
      </c>
      <c r="E39" s="152">
        <v>142.72</v>
      </c>
      <c r="F39" s="153" t="s">
        <v>144</v>
      </c>
      <c r="G39" s="154"/>
      <c r="H39" s="154"/>
      <c r="I39" s="154"/>
      <c r="J39" s="154">
        <f>ROUND(E39*G39,2)</f>
        <v>0</v>
      </c>
      <c r="K39" s="155">
        <v>7E-05</v>
      </c>
      <c r="L39" s="155">
        <f>E39*K39</f>
        <v>0.009990399999999998</v>
      </c>
      <c r="M39" s="152"/>
      <c r="N39" s="152">
        <f>E39*M39</f>
        <v>0</v>
      </c>
      <c r="O39" s="153">
        <v>20</v>
      </c>
      <c r="P39" s="153">
        <v>66</v>
      </c>
      <c r="Q39" s="152"/>
      <c r="R39" s="152"/>
      <c r="S39" s="152"/>
      <c r="T39" s="156"/>
      <c r="U39" s="156"/>
      <c r="V39" s="156" t="s">
        <v>179</v>
      </c>
      <c r="W39" s="152">
        <v>5.852</v>
      </c>
      <c r="X39" s="150" t="s">
        <v>177</v>
      </c>
      <c r="Y39" s="150" t="s">
        <v>177</v>
      </c>
      <c r="Z39" s="153" t="s">
        <v>180</v>
      </c>
      <c r="AA39" s="150"/>
      <c r="AB39" s="153">
        <v>1</v>
      </c>
      <c r="AC39" s="157"/>
      <c r="AD39" s="157"/>
      <c r="AE39" s="157"/>
      <c r="AF39" s="157"/>
      <c r="AG39" s="157"/>
      <c r="AH39" s="157"/>
      <c r="AJ39" s="78" t="s">
        <v>181</v>
      </c>
      <c r="AK39" s="78" t="s">
        <v>148</v>
      </c>
    </row>
    <row r="40" spans="1:34" ht="12.75">
      <c r="A40" s="148"/>
      <c r="B40" s="158"/>
      <c r="C40" s="150"/>
      <c r="D40" s="165" t="s">
        <v>182</v>
      </c>
      <c r="E40" s="166">
        <f>J40</f>
        <v>0</v>
      </c>
      <c r="F40" s="153"/>
      <c r="G40" s="154"/>
      <c r="H40" s="166"/>
      <c r="I40" s="166"/>
      <c r="J40" s="166">
        <f>SUM(J37:J39)</f>
        <v>0</v>
      </c>
      <c r="K40" s="155"/>
      <c r="L40" s="167">
        <f>SUM(L37:L39)</f>
        <v>0.009990399999999998</v>
      </c>
      <c r="M40" s="152"/>
      <c r="N40" s="168">
        <f>SUM(N37:N39)</f>
        <v>0</v>
      </c>
      <c r="O40" s="153"/>
      <c r="P40" s="153"/>
      <c r="Q40" s="152"/>
      <c r="R40" s="152"/>
      <c r="S40" s="152"/>
      <c r="T40" s="156"/>
      <c r="U40" s="156"/>
      <c r="V40" s="156"/>
      <c r="W40" s="152">
        <f>SUM(W37:W39)</f>
        <v>5.852</v>
      </c>
      <c r="X40" s="153"/>
      <c r="Y40" s="153"/>
      <c r="Z40" s="153"/>
      <c r="AA40" s="150"/>
      <c r="AB40" s="153"/>
      <c r="AC40" s="157"/>
      <c r="AD40" s="157"/>
      <c r="AE40" s="157"/>
      <c r="AF40" s="157"/>
      <c r="AG40" s="157"/>
      <c r="AH40" s="157"/>
    </row>
    <row r="41" spans="1:34" ht="12.75">
      <c r="A41" s="148"/>
      <c r="B41" s="158"/>
      <c r="C41" s="150"/>
      <c r="D41" s="151"/>
      <c r="E41" s="152"/>
      <c r="F41" s="153"/>
      <c r="G41" s="154"/>
      <c r="H41" s="154"/>
      <c r="I41" s="154"/>
      <c r="J41" s="154"/>
      <c r="K41" s="155"/>
      <c r="L41" s="155"/>
      <c r="M41" s="152"/>
      <c r="N41" s="152"/>
      <c r="O41" s="153"/>
      <c r="P41" s="153"/>
      <c r="Q41" s="152"/>
      <c r="R41" s="152"/>
      <c r="S41" s="152"/>
      <c r="T41" s="156"/>
      <c r="U41" s="156"/>
      <c r="V41" s="156"/>
      <c r="W41" s="152"/>
      <c r="X41" s="153"/>
      <c r="Y41" s="153"/>
      <c r="Z41" s="153"/>
      <c r="AA41" s="150"/>
      <c r="AB41" s="153"/>
      <c r="AC41" s="157"/>
      <c r="AD41" s="157"/>
      <c r="AE41" s="157"/>
      <c r="AF41" s="157"/>
      <c r="AG41" s="157"/>
      <c r="AH41" s="157"/>
    </row>
    <row r="42" spans="1:34" ht="12.75">
      <c r="A42" s="148"/>
      <c r="B42" s="150" t="s">
        <v>183</v>
      </c>
      <c r="C42" s="150"/>
      <c r="D42" s="151"/>
      <c r="E42" s="152"/>
      <c r="F42" s="153"/>
      <c r="G42" s="154"/>
      <c r="H42" s="154"/>
      <c r="I42" s="154"/>
      <c r="J42" s="154"/>
      <c r="K42" s="155"/>
      <c r="L42" s="155"/>
      <c r="M42" s="152"/>
      <c r="N42" s="152"/>
      <c r="O42" s="153"/>
      <c r="P42" s="153"/>
      <c r="Q42" s="152"/>
      <c r="R42" s="152"/>
      <c r="S42" s="152"/>
      <c r="T42" s="156"/>
      <c r="U42" s="156"/>
      <c r="V42" s="156"/>
      <c r="W42" s="152"/>
      <c r="X42" s="153"/>
      <c r="Y42" s="153"/>
      <c r="Z42" s="153"/>
      <c r="AA42" s="150"/>
      <c r="AB42" s="153"/>
      <c r="AC42" s="157"/>
      <c r="AD42" s="157"/>
      <c r="AE42" s="157"/>
      <c r="AF42" s="157"/>
      <c r="AG42" s="157"/>
      <c r="AH42" s="157"/>
    </row>
    <row r="43" spans="1:37" ht="25.5">
      <c r="A43" s="148">
        <v>9</v>
      </c>
      <c r="B43" s="158" t="s">
        <v>184</v>
      </c>
      <c r="C43" s="150" t="s">
        <v>185</v>
      </c>
      <c r="D43" s="151" t="s">
        <v>186</v>
      </c>
      <c r="E43" s="152">
        <v>191.75</v>
      </c>
      <c r="F43" s="153" t="s">
        <v>144</v>
      </c>
      <c r="G43" s="154"/>
      <c r="H43" s="154"/>
      <c r="I43" s="154"/>
      <c r="J43" s="154">
        <f>ROUND(E43*G43,2)</f>
        <v>0</v>
      </c>
      <c r="K43" s="155">
        <v>0.01738</v>
      </c>
      <c r="L43" s="155">
        <f>E43*K43</f>
        <v>3.332615</v>
      </c>
      <c r="M43" s="152"/>
      <c r="N43" s="152">
        <f>E43*M43</f>
        <v>0</v>
      </c>
      <c r="O43" s="153">
        <v>20</v>
      </c>
      <c r="P43" s="153">
        <v>86</v>
      </c>
      <c r="Q43" s="152"/>
      <c r="R43" s="152"/>
      <c r="S43" s="152"/>
      <c r="T43" s="156"/>
      <c r="U43" s="156"/>
      <c r="V43" s="156" t="s">
        <v>179</v>
      </c>
      <c r="W43" s="152">
        <v>203.639</v>
      </c>
      <c r="X43" s="150" t="s">
        <v>185</v>
      </c>
      <c r="Y43" s="150" t="s">
        <v>185</v>
      </c>
      <c r="Z43" s="153" t="s">
        <v>146</v>
      </c>
      <c r="AA43" s="150"/>
      <c r="AB43" s="153">
        <v>1</v>
      </c>
      <c r="AC43" s="157"/>
      <c r="AD43" s="157"/>
      <c r="AE43" s="157"/>
      <c r="AF43" s="157"/>
      <c r="AG43" s="157"/>
      <c r="AH43" s="157"/>
      <c r="AJ43" s="78" t="s">
        <v>181</v>
      </c>
      <c r="AK43" s="78" t="s">
        <v>148</v>
      </c>
    </row>
    <row r="44" spans="1:37" ht="25.5">
      <c r="A44" s="148">
        <v>10</v>
      </c>
      <c r="B44" s="158" t="s">
        <v>184</v>
      </c>
      <c r="C44" s="150" t="s">
        <v>187</v>
      </c>
      <c r="D44" s="151" t="s">
        <v>188</v>
      </c>
      <c r="E44" s="152">
        <v>42.415</v>
      </c>
      <c r="F44" s="153" t="s">
        <v>55</v>
      </c>
      <c r="G44" s="154"/>
      <c r="H44" s="154"/>
      <c r="I44" s="154"/>
      <c r="J44" s="154">
        <f>ROUND(E44*G44,2)</f>
        <v>0</v>
      </c>
      <c r="K44" s="155"/>
      <c r="L44" s="155">
        <f>E44*K44</f>
        <v>0</v>
      </c>
      <c r="M44" s="152"/>
      <c r="N44" s="152">
        <f>E44*M44</f>
        <v>0</v>
      </c>
      <c r="O44" s="153">
        <v>20</v>
      </c>
      <c r="P44" s="153">
        <v>87</v>
      </c>
      <c r="Q44" s="152"/>
      <c r="R44" s="152"/>
      <c r="S44" s="152"/>
      <c r="T44" s="156"/>
      <c r="U44" s="156"/>
      <c r="V44" s="156" t="s">
        <v>179</v>
      </c>
      <c r="W44" s="152"/>
      <c r="X44" s="150" t="s">
        <v>187</v>
      </c>
      <c r="Y44" s="150" t="s">
        <v>187</v>
      </c>
      <c r="Z44" s="153" t="s">
        <v>152</v>
      </c>
      <c r="AA44" s="150"/>
      <c r="AB44" s="153">
        <v>1</v>
      </c>
      <c r="AC44" s="157"/>
      <c r="AD44" s="157"/>
      <c r="AE44" s="157"/>
      <c r="AF44" s="157"/>
      <c r="AG44" s="157"/>
      <c r="AH44" s="157"/>
      <c r="AJ44" s="78" t="s">
        <v>181</v>
      </c>
      <c r="AK44" s="78" t="s">
        <v>148</v>
      </c>
    </row>
    <row r="45" spans="1:34" ht="12.75">
      <c r="A45" s="148"/>
      <c r="B45" s="158"/>
      <c r="C45" s="150"/>
      <c r="D45" s="165" t="s">
        <v>189</v>
      </c>
      <c r="E45" s="166">
        <f>J45</f>
        <v>0</v>
      </c>
      <c r="F45" s="153"/>
      <c r="G45" s="154"/>
      <c r="H45" s="166"/>
      <c r="I45" s="166"/>
      <c r="J45" s="166">
        <f>SUM(J42:J44)</f>
        <v>0</v>
      </c>
      <c r="K45" s="155"/>
      <c r="L45" s="167">
        <f>SUM(L42:L44)</f>
        <v>3.332615</v>
      </c>
      <c r="M45" s="152"/>
      <c r="N45" s="168">
        <f>SUM(N42:N44)</f>
        <v>0</v>
      </c>
      <c r="O45" s="153"/>
      <c r="P45" s="153"/>
      <c r="Q45" s="152"/>
      <c r="R45" s="152"/>
      <c r="S45" s="152"/>
      <c r="T45" s="156"/>
      <c r="U45" s="156"/>
      <c r="V45" s="156"/>
      <c r="W45" s="152">
        <f>SUM(W42:W44)</f>
        <v>203.639</v>
      </c>
      <c r="X45" s="153"/>
      <c r="Y45" s="153"/>
      <c r="Z45" s="153"/>
      <c r="AA45" s="150"/>
      <c r="AB45" s="153"/>
      <c r="AC45" s="157"/>
      <c r="AD45" s="157"/>
      <c r="AE45" s="157"/>
      <c r="AF45" s="157"/>
      <c r="AG45" s="157"/>
      <c r="AH45" s="157"/>
    </row>
    <row r="46" spans="1:34" ht="12.75">
      <c r="A46" s="148"/>
      <c r="B46" s="158"/>
      <c r="C46" s="150"/>
      <c r="D46" s="151"/>
      <c r="E46" s="152"/>
      <c r="F46" s="153"/>
      <c r="G46" s="154"/>
      <c r="H46" s="154"/>
      <c r="I46" s="154"/>
      <c r="J46" s="154"/>
      <c r="K46" s="155"/>
      <c r="L46" s="155"/>
      <c r="M46" s="152"/>
      <c r="N46" s="152"/>
      <c r="O46" s="153"/>
      <c r="P46" s="153"/>
      <c r="Q46" s="152"/>
      <c r="R46" s="152"/>
      <c r="S46" s="152"/>
      <c r="T46" s="156"/>
      <c r="U46" s="156"/>
      <c r="V46" s="156"/>
      <c r="W46" s="152"/>
      <c r="X46" s="153"/>
      <c r="Y46" s="153"/>
      <c r="Z46" s="153"/>
      <c r="AA46" s="150"/>
      <c r="AB46" s="153"/>
      <c r="AC46" s="157"/>
      <c r="AD46" s="157"/>
      <c r="AE46" s="157"/>
      <c r="AF46" s="157"/>
      <c r="AG46" s="157"/>
      <c r="AH46" s="157"/>
    </row>
    <row r="47" spans="1:34" ht="12.75">
      <c r="A47" s="148"/>
      <c r="B47" s="150" t="s">
        <v>190</v>
      </c>
      <c r="C47" s="150"/>
      <c r="D47" s="151"/>
      <c r="E47" s="152"/>
      <c r="F47" s="153"/>
      <c r="G47" s="154"/>
      <c r="H47" s="154"/>
      <c r="I47" s="154"/>
      <c r="J47" s="154"/>
      <c r="K47" s="155"/>
      <c r="L47" s="155"/>
      <c r="M47" s="152"/>
      <c r="N47" s="152"/>
      <c r="O47" s="153"/>
      <c r="P47" s="153"/>
      <c r="Q47" s="152"/>
      <c r="R47" s="152"/>
      <c r="S47" s="152"/>
      <c r="T47" s="156"/>
      <c r="U47" s="156"/>
      <c r="V47" s="156"/>
      <c r="W47" s="152"/>
      <c r="X47" s="153"/>
      <c r="Y47" s="153"/>
      <c r="Z47" s="153"/>
      <c r="AA47" s="150"/>
      <c r="AB47" s="153"/>
      <c r="AC47" s="157"/>
      <c r="AD47" s="157"/>
      <c r="AE47" s="157"/>
      <c r="AF47" s="157"/>
      <c r="AG47" s="157"/>
      <c r="AH47" s="157"/>
    </row>
    <row r="48" spans="1:37" ht="12.75">
      <c r="A48" s="148">
        <v>11</v>
      </c>
      <c r="B48" s="158" t="s">
        <v>191</v>
      </c>
      <c r="C48" s="150" t="s">
        <v>192</v>
      </c>
      <c r="D48" s="151" t="s">
        <v>193</v>
      </c>
      <c r="E48" s="152">
        <v>8</v>
      </c>
      <c r="F48" s="153" t="s">
        <v>194</v>
      </c>
      <c r="G48" s="154"/>
      <c r="H48" s="154"/>
      <c r="I48" s="154"/>
      <c r="J48" s="154">
        <f aca="true" t="shared" si="0" ref="J48:J58">ROUND(E48*G48,2)</f>
        <v>0</v>
      </c>
      <c r="K48" s="155"/>
      <c r="L48" s="155">
        <f aca="true" t="shared" si="1" ref="L48:L58">E48*K48</f>
        <v>0</v>
      </c>
      <c r="M48" s="152"/>
      <c r="N48" s="152">
        <f aca="true" t="shared" si="2" ref="N48:N58">E48*M48</f>
        <v>0</v>
      </c>
      <c r="O48" s="153">
        <v>20</v>
      </c>
      <c r="P48" s="153">
        <v>103</v>
      </c>
      <c r="Q48" s="152"/>
      <c r="R48" s="152"/>
      <c r="S48" s="152"/>
      <c r="T48" s="156"/>
      <c r="U48" s="156"/>
      <c r="V48" s="156" t="s">
        <v>179</v>
      </c>
      <c r="W48" s="152">
        <v>5.456</v>
      </c>
      <c r="X48" s="150" t="s">
        <v>192</v>
      </c>
      <c r="Y48" s="150" t="s">
        <v>192</v>
      </c>
      <c r="Z48" s="153" t="s">
        <v>195</v>
      </c>
      <c r="AA48" s="150"/>
      <c r="AB48" s="153">
        <v>1</v>
      </c>
      <c r="AC48" s="157"/>
      <c r="AD48" s="157"/>
      <c r="AE48" s="157"/>
      <c r="AF48" s="157"/>
      <c r="AG48" s="157"/>
      <c r="AH48" s="157"/>
      <c r="AJ48" s="78" t="s">
        <v>181</v>
      </c>
      <c r="AK48" s="78" t="s">
        <v>148</v>
      </c>
    </row>
    <row r="49" spans="1:37" ht="12.75">
      <c r="A49" s="148">
        <v>12</v>
      </c>
      <c r="B49" s="158" t="s">
        <v>196</v>
      </c>
      <c r="C49" s="150" t="s">
        <v>197</v>
      </c>
      <c r="D49" s="151" t="s">
        <v>198</v>
      </c>
      <c r="E49" s="152">
        <v>2</v>
      </c>
      <c r="F49" s="153" t="s">
        <v>194</v>
      </c>
      <c r="G49" s="154"/>
      <c r="H49" s="154"/>
      <c r="I49" s="154"/>
      <c r="J49" s="154">
        <f t="shared" si="0"/>
        <v>0</v>
      </c>
      <c r="K49" s="155">
        <v>0.0155</v>
      </c>
      <c r="L49" s="155">
        <f t="shared" si="1"/>
        <v>0.031</v>
      </c>
      <c r="M49" s="152"/>
      <c r="N49" s="152">
        <f t="shared" si="2"/>
        <v>0</v>
      </c>
      <c r="O49" s="153">
        <v>20</v>
      </c>
      <c r="P49" s="153" t="s">
        <v>199</v>
      </c>
      <c r="Q49" s="152"/>
      <c r="R49" s="152"/>
      <c r="S49" s="152"/>
      <c r="T49" s="156"/>
      <c r="U49" s="156"/>
      <c r="V49" s="156" t="s">
        <v>98</v>
      </c>
      <c r="W49" s="152"/>
      <c r="X49" s="150" t="s">
        <v>197</v>
      </c>
      <c r="Y49" s="150" t="s">
        <v>197</v>
      </c>
      <c r="Z49" s="153" t="s">
        <v>200</v>
      </c>
      <c r="AA49" s="150" t="s">
        <v>201</v>
      </c>
      <c r="AB49" s="153">
        <v>8</v>
      </c>
      <c r="AC49" s="157"/>
      <c r="AD49" s="157"/>
      <c r="AE49" s="157"/>
      <c r="AF49" s="157"/>
      <c r="AG49" s="157"/>
      <c r="AH49" s="157"/>
      <c r="AJ49" s="78" t="s">
        <v>202</v>
      </c>
      <c r="AK49" s="78" t="s">
        <v>148</v>
      </c>
    </row>
    <row r="50" spans="1:37" ht="12.75">
      <c r="A50" s="148">
        <v>13</v>
      </c>
      <c r="B50" s="158" t="s">
        <v>196</v>
      </c>
      <c r="C50" s="150" t="s">
        <v>203</v>
      </c>
      <c r="D50" s="151" t="s">
        <v>204</v>
      </c>
      <c r="E50" s="152">
        <v>6</v>
      </c>
      <c r="F50" s="153" t="s">
        <v>194</v>
      </c>
      <c r="G50" s="154"/>
      <c r="H50" s="154"/>
      <c r="I50" s="154"/>
      <c r="J50" s="154">
        <f t="shared" si="0"/>
        <v>0</v>
      </c>
      <c r="K50" s="155">
        <v>0.016</v>
      </c>
      <c r="L50" s="155">
        <f t="shared" si="1"/>
        <v>0.096</v>
      </c>
      <c r="M50" s="152"/>
      <c r="N50" s="152">
        <f t="shared" si="2"/>
        <v>0</v>
      </c>
      <c r="O50" s="153">
        <v>20</v>
      </c>
      <c r="P50" s="153" t="s">
        <v>199</v>
      </c>
      <c r="Q50" s="152"/>
      <c r="R50" s="152"/>
      <c r="S50" s="152"/>
      <c r="T50" s="156"/>
      <c r="U50" s="156"/>
      <c r="V50" s="156" t="s">
        <v>98</v>
      </c>
      <c r="W50" s="152"/>
      <c r="X50" s="150" t="s">
        <v>203</v>
      </c>
      <c r="Y50" s="150" t="s">
        <v>203</v>
      </c>
      <c r="Z50" s="153" t="s">
        <v>200</v>
      </c>
      <c r="AA50" s="150" t="s">
        <v>201</v>
      </c>
      <c r="AB50" s="153">
        <v>8</v>
      </c>
      <c r="AC50" s="157"/>
      <c r="AD50" s="157"/>
      <c r="AE50" s="157"/>
      <c r="AF50" s="157"/>
      <c r="AG50" s="157"/>
      <c r="AH50" s="157"/>
      <c r="AJ50" s="78" t="s">
        <v>202</v>
      </c>
      <c r="AK50" s="78" t="s">
        <v>148</v>
      </c>
    </row>
    <row r="51" spans="1:37" ht="25.5">
      <c r="A51" s="148">
        <v>14</v>
      </c>
      <c r="B51" s="158" t="s">
        <v>191</v>
      </c>
      <c r="C51" s="150" t="s">
        <v>205</v>
      </c>
      <c r="D51" s="151" t="s">
        <v>206</v>
      </c>
      <c r="E51" s="152">
        <v>2</v>
      </c>
      <c r="F51" s="153" t="s">
        <v>194</v>
      </c>
      <c r="G51" s="154"/>
      <c r="H51" s="154"/>
      <c r="I51" s="154"/>
      <c r="J51" s="154">
        <f t="shared" si="0"/>
        <v>0</v>
      </c>
      <c r="K51" s="155"/>
      <c r="L51" s="155">
        <f t="shared" si="1"/>
        <v>0</v>
      </c>
      <c r="M51" s="152"/>
      <c r="N51" s="152">
        <f t="shared" si="2"/>
        <v>0</v>
      </c>
      <c r="O51" s="153">
        <v>20</v>
      </c>
      <c r="P51" s="153">
        <v>107</v>
      </c>
      <c r="Q51" s="152"/>
      <c r="R51" s="152"/>
      <c r="S51" s="152"/>
      <c r="T51" s="156"/>
      <c r="U51" s="156"/>
      <c r="V51" s="156" t="s">
        <v>179</v>
      </c>
      <c r="W51" s="152"/>
      <c r="X51" s="150" t="s">
        <v>205</v>
      </c>
      <c r="Y51" s="150" t="s">
        <v>205</v>
      </c>
      <c r="Z51" s="153" t="s">
        <v>152</v>
      </c>
      <c r="AA51" s="150"/>
      <c r="AB51" s="153">
        <v>1</v>
      </c>
      <c r="AC51" s="157"/>
      <c r="AD51" s="157"/>
      <c r="AE51" s="157"/>
      <c r="AF51" s="157"/>
      <c r="AG51" s="157"/>
      <c r="AH51" s="157"/>
      <c r="AJ51" s="78" t="s">
        <v>181</v>
      </c>
      <c r="AK51" s="78" t="s">
        <v>148</v>
      </c>
    </row>
    <row r="52" spans="1:37" ht="12.75">
      <c r="A52" s="148">
        <v>15</v>
      </c>
      <c r="B52" s="158" t="s">
        <v>196</v>
      </c>
      <c r="C52" s="150" t="s">
        <v>207</v>
      </c>
      <c r="D52" s="151" t="s">
        <v>208</v>
      </c>
      <c r="E52" s="152">
        <v>2</v>
      </c>
      <c r="F52" s="153" t="s">
        <v>194</v>
      </c>
      <c r="G52" s="154"/>
      <c r="H52" s="154"/>
      <c r="I52" s="154"/>
      <c r="J52" s="154">
        <f t="shared" si="0"/>
        <v>0</v>
      </c>
      <c r="K52" s="155">
        <v>0.018</v>
      </c>
      <c r="L52" s="155">
        <f t="shared" si="1"/>
        <v>0.036</v>
      </c>
      <c r="M52" s="152"/>
      <c r="N52" s="152">
        <f t="shared" si="2"/>
        <v>0</v>
      </c>
      <c r="O52" s="153">
        <v>20</v>
      </c>
      <c r="P52" s="153">
        <v>108</v>
      </c>
      <c r="Q52" s="152"/>
      <c r="R52" s="152"/>
      <c r="S52" s="152"/>
      <c r="T52" s="156"/>
      <c r="U52" s="156"/>
      <c r="V52" s="156" t="s">
        <v>98</v>
      </c>
      <c r="W52" s="152"/>
      <c r="X52" s="150" t="s">
        <v>207</v>
      </c>
      <c r="Y52" s="150" t="s">
        <v>207</v>
      </c>
      <c r="Z52" s="153" t="s">
        <v>200</v>
      </c>
      <c r="AA52" s="150" t="s">
        <v>201</v>
      </c>
      <c r="AB52" s="153">
        <v>2</v>
      </c>
      <c r="AC52" s="157"/>
      <c r="AD52" s="157"/>
      <c r="AE52" s="157"/>
      <c r="AF52" s="157"/>
      <c r="AG52" s="157"/>
      <c r="AH52" s="157"/>
      <c r="AJ52" s="78" t="s">
        <v>202</v>
      </c>
      <c r="AK52" s="78" t="s">
        <v>148</v>
      </c>
    </row>
    <row r="53" spans="1:37" ht="25.5">
      <c r="A53" s="148">
        <v>16</v>
      </c>
      <c r="B53" s="158" t="s">
        <v>191</v>
      </c>
      <c r="C53" s="150" t="s">
        <v>209</v>
      </c>
      <c r="D53" s="151" t="s">
        <v>210</v>
      </c>
      <c r="E53" s="152">
        <v>6</v>
      </c>
      <c r="F53" s="153" t="s">
        <v>194</v>
      </c>
      <c r="G53" s="154"/>
      <c r="H53" s="154"/>
      <c r="I53" s="154"/>
      <c r="J53" s="154">
        <f t="shared" si="0"/>
        <v>0</v>
      </c>
      <c r="K53" s="155"/>
      <c r="L53" s="155">
        <f t="shared" si="1"/>
        <v>0</v>
      </c>
      <c r="M53" s="152"/>
      <c r="N53" s="152">
        <f t="shared" si="2"/>
        <v>0</v>
      </c>
      <c r="O53" s="153">
        <v>20</v>
      </c>
      <c r="P53" s="153">
        <v>108</v>
      </c>
      <c r="Q53" s="152"/>
      <c r="R53" s="152"/>
      <c r="S53" s="152"/>
      <c r="T53" s="156"/>
      <c r="U53" s="156"/>
      <c r="V53" s="156" t="s">
        <v>179</v>
      </c>
      <c r="W53" s="152">
        <v>19.098</v>
      </c>
      <c r="X53" s="150" t="s">
        <v>209</v>
      </c>
      <c r="Y53" s="150" t="s">
        <v>209</v>
      </c>
      <c r="Z53" s="153" t="s">
        <v>152</v>
      </c>
      <c r="AA53" s="150"/>
      <c r="AB53" s="153">
        <v>1</v>
      </c>
      <c r="AC53" s="157"/>
      <c r="AD53" s="157"/>
      <c r="AE53" s="157"/>
      <c r="AF53" s="157"/>
      <c r="AG53" s="157"/>
      <c r="AH53" s="157"/>
      <c r="AJ53" s="78" t="s">
        <v>181</v>
      </c>
      <c r="AK53" s="78" t="s">
        <v>148</v>
      </c>
    </row>
    <row r="54" spans="1:37" ht="12.75">
      <c r="A54" s="148">
        <v>17</v>
      </c>
      <c r="B54" s="158" t="s">
        <v>196</v>
      </c>
      <c r="C54" s="150" t="s">
        <v>211</v>
      </c>
      <c r="D54" s="151" t="s">
        <v>212</v>
      </c>
      <c r="E54" s="152">
        <v>6</v>
      </c>
      <c r="F54" s="153" t="s">
        <v>194</v>
      </c>
      <c r="G54" s="154"/>
      <c r="H54" s="154"/>
      <c r="I54" s="154"/>
      <c r="J54" s="154">
        <f t="shared" si="0"/>
        <v>0</v>
      </c>
      <c r="K54" s="155">
        <v>0.022</v>
      </c>
      <c r="L54" s="155">
        <f t="shared" si="1"/>
        <v>0.132</v>
      </c>
      <c r="M54" s="152"/>
      <c r="N54" s="152">
        <f t="shared" si="2"/>
        <v>0</v>
      </c>
      <c r="O54" s="153">
        <v>20</v>
      </c>
      <c r="P54" s="153">
        <v>108</v>
      </c>
      <c r="Q54" s="152"/>
      <c r="R54" s="152"/>
      <c r="S54" s="152"/>
      <c r="T54" s="156"/>
      <c r="U54" s="156"/>
      <c r="V54" s="156" t="s">
        <v>98</v>
      </c>
      <c r="W54" s="152"/>
      <c r="X54" s="150" t="s">
        <v>211</v>
      </c>
      <c r="Y54" s="150" t="s">
        <v>211</v>
      </c>
      <c r="Z54" s="153" t="s">
        <v>200</v>
      </c>
      <c r="AA54" s="150" t="s">
        <v>201</v>
      </c>
      <c r="AB54" s="153">
        <v>2</v>
      </c>
      <c r="AC54" s="157"/>
      <c r="AD54" s="157"/>
      <c r="AE54" s="157"/>
      <c r="AF54" s="157"/>
      <c r="AG54" s="157"/>
      <c r="AH54" s="157"/>
      <c r="AJ54" s="78" t="s">
        <v>202</v>
      </c>
      <c r="AK54" s="78" t="s">
        <v>148</v>
      </c>
    </row>
    <row r="55" spans="1:37" ht="12.75">
      <c r="A55" s="148">
        <v>18</v>
      </c>
      <c r="B55" s="158" t="s">
        <v>191</v>
      </c>
      <c r="C55" s="150" t="s">
        <v>213</v>
      </c>
      <c r="D55" s="151" t="s">
        <v>214</v>
      </c>
      <c r="E55" s="152">
        <v>8</v>
      </c>
      <c r="F55" s="153" t="s">
        <v>194</v>
      </c>
      <c r="G55" s="154"/>
      <c r="H55" s="154"/>
      <c r="I55" s="154"/>
      <c r="J55" s="154">
        <f t="shared" si="0"/>
        <v>0</v>
      </c>
      <c r="K55" s="155"/>
      <c r="L55" s="155">
        <f t="shared" si="1"/>
        <v>0</v>
      </c>
      <c r="M55" s="152"/>
      <c r="N55" s="152">
        <f t="shared" si="2"/>
        <v>0</v>
      </c>
      <c r="O55" s="153">
        <v>20</v>
      </c>
      <c r="P55" s="153">
        <v>109</v>
      </c>
      <c r="Q55" s="152"/>
      <c r="R55" s="152"/>
      <c r="S55" s="152"/>
      <c r="T55" s="156"/>
      <c r="U55" s="156"/>
      <c r="V55" s="156" t="s">
        <v>179</v>
      </c>
      <c r="W55" s="152"/>
      <c r="X55" s="150" t="s">
        <v>213</v>
      </c>
      <c r="Y55" s="150" t="s">
        <v>213</v>
      </c>
      <c r="Z55" s="153" t="s">
        <v>152</v>
      </c>
      <c r="AA55" s="150"/>
      <c r="AB55" s="153">
        <v>1</v>
      </c>
      <c r="AC55" s="157"/>
      <c r="AD55" s="157"/>
      <c r="AE55" s="157"/>
      <c r="AF55" s="157"/>
      <c r="AG55" s="157"/>
      <c r="AH55" s="157"/>
      <c r="AJ55" s="78" t="s">
        <v>181</v>
      </c>
      <c r="AK55" s="78" t="s">
        <v>148</v>
      </c>
    </row>
    <row r="56" spans="1:37" ht="12.75">
      <c r="A56" s="148">
        <v>19</v>
      </c>
      <c r="B56" s="158" t="s">
        <v>196</v>
      </c>
      <c r="C56" s="150" t="s">
        <v>215</v>
      </c>
      <c r="D56" s="151" t="s">
        <v>216</v>
      </c>
      <c r="E56" s="152">
        <v>2</v>
      </c>
      <c r="F56" s="153" t="s">
        <v>194</v>
      </c>
      <c r="G56" s="154"/>
      <c r="H56" s="154"/>
      <c r="I56" s="154"/>
      <c r="J56" s="154">
        <f t="shared" si="0"/>
        <v>0</v>
      </c>
      <c r="K56" s="155"/>
      <c r="L56" s="155">
        <f t="shared" si="1"/>
        <v>0</v>
      </c>
      <c r="M56" s="152"/>
      <c r="N56" s="152">
        <f t="shared" si="2"/>
        <v>0</v>
      </c>
      <c r="O56" s="153">
        <v>20</v>
      </c>
      <c r="P56" s="153">
        <v>110</v>
      </c>
      <c r="Q56" s="152"/>
      <c r="R56" s="152"/>
      <c r="S56" s="152"/>
      <c r="T56" s="156"/>
      <c r="U56" s="156"/>
      <c r="V56" s="156" t="s">
        <v>98</v>
      </c>
      <c r="W56" s="152"/>
      <c r="X56" s="150" t="s">
        <v>215</v>
      </c>
      <c r="Y56" s="150" t="s">
        <v>215</v>
      </c>
      <c r="Z56" s="153" t="s">
        <v>152</v>
      </c>
      <c r="AA56" s="150" t="s">
        <v>201</v>
      </c>
      <c r="AB56" s="153">
        <v>2</v>
      </c>
      <c r="AC56" s="157"/>
      <c r="AD56" s="157"/>
      <c r="AE56" s="157"/>
      <c r="AF56" s="157"/>
      <c r="AG56" s="157"/>
      <c r="AH56" s="157"/>
      <c r="AJ56" s="78" t="s">
        <v>202</v>
      </c>
      <c r="AK56" s="78" t="s">
        <v>148</v>
      </c>
    </row>
    <row r="57" spans="1:37" ht="12.75">
      <c r="A57" s="148">
        <v>20</v>
      </c>
      <c r="B57" s="158" t="s">
        <v>196</v>
      </c>
      <c r="C57" s="150" t="s">
        <v>217</v>
      </c>
      <c r="D57" s="151" t="s">
        <v>218</v>
      </c>
      <c r="E57" s="152">
        <v>6</v>
      </c>
      <c r="F57" s="153" t="s">
        <v>194</v>
      </c>
      <c r="G57" s="154"/>
      <c r="H57" s="154"/>
      <c r="I57" s="154"/>
      <c r="J57" s="154">
        <f t="shared" si="0"/>
        <v>0</v>
      </c>
      <c r="K57" s="155">
        <v>0.002</v>
      </c>
      <c r="L57" s="155">
        <f t="shared" si="1"/>
        <v>0.012</v>
      </c>
      <c r="M57" s="152"/>
      <c r="N57" s="152">
        <f t="shared" si="2"/>
        <v>0</v>
      </c>
      <c r="O57" s="153">
        <v>20</v>
      </c>
      <c r="P57" s="153">
        <v>110</v>
      </c>
      <c r="Q57" s="152"/>
      <c r="R57" s="152"/>
      <c r="S57" s="152"/>
      <c r="T57" s="156"/>
      <c r="U57" s="156"/>
      <c r="V57" s="156" t="s">
        <v>98</v>
      </c>
      <c r="W57" s="152"/>
      <c r="X57" s="150" t="s">
        <v>217</v>
      </c>
      <c r="Y57" s="150" t="s">
        <v>217</v>
      </c>
      <c r="Z57" s="153" t="s">
        <v>200</v>
      </c>
      <c r="AA57" s="150" t="s">
        <v>201</v>
      </c>
      <c r="AB57" s="153">
        <v>2</v>
      </c>
      <c r="AC57" s="157"/>
      <c r="AD57" s="157"/>
      <c r="AE57" s="157"/>
      <c r="AF57" s="157"/>
      <c r="AG57" s="157"/>
      <c r="AH57" s="157"/>
      <c r="AJ57" s="78" t="s">
        <v>202</v>
      </c>
      <c r="AK57" s="78" t="s">
        <v>148</v>
      </c>
    </row>
    <row r="58" spans="1:37" ht="12.75">
      <c r="A58" s="148">
        <v>21</v>
      </c>
      <c r="B58" s="158" t="s">
        <v>191</v>
      </c>
      <c r="C58" s="150" t="s">
        <v>219</v>
      </c>
      <c r="D58" s="151" t="s">
        <v>220</v>
      </c>
      <c r="E58" s="152">
        <v>16.166</v>
      </c>
      <c r="F58" s="153" t="s">
        <v>55</v>
      </c>
      <c r="G58" s="154"/>
      <c r="H58" s="154"/>
      <c r="I58" s="154"/>
      <c r="J58" s="154">
        <f t="shared" si="0"/>
        <v>0</v>
      </c>
      <c r="K58" s="155"/>
      <c r="L58" s="155">
        <f t="shared" si="1"/>
        <v>0</v>
      </c>
      <c r="M58" s="152"/>
      <c r="N58" s="152">
        <f t="shared" si="2"/>
        <v>0</v>
      </c>
      <c r="O58" s="153">
        <v>20</v>
      </c>
      <c r="P58" s="153">
        <v>110</v>
      </c>
      <c r="Q58" s="152"/>
      <c r="R58" s="152"/>
      <c r="S58" s="152"/>
      <c r="T58" s="156"/>
      <c r="U58" s="156"/>
      <c r="V58" s="156" t="s">
        <v>179</v>
      </c>
      <c r="W58" s="152"/>
      <c r="X58" s="150" t="s">
        <v>219</v>
      </c>
      <c r="Y58" s="150" t="s">
        <v>219</v>
      </c>
      <c r="Z58" s="153" t="s">
        <v>221</v>
      </c>
      <c r="AA58" s="150"/>
      <c r="AB58" s="153">
        <v>1</v>
      </c>
      <c r="AC58" s="157"/>
      <c r="AD58" s="157"/>
      <c r="AE58" s="157"/>
      <c r="AF58" s="157"/>
      <c r="AG58" s="157"/>
      <c r="AH58" s="157"/>
      <c r="AJ58" s="78" t="s">
        <v>181</v>
      </c>
      <c r="AK58" s="78" t="s">
        <v>148</v>
      </c>
    </row>
    <row r="59" spans="1:34" ht="12.75">
      <c r="A59" s="148"/>
      <c r="B59" s="158"/>
      <c r="C59" s="150"/>
      <c r="D59" s="165" t="s">
        <v>222</v>
      </c>
      <c r="E59" s="166">
        <f>J59</f>
        <v>0</v>
      </c>
      <c r="F59" s="153"/>
      <c r="G59" s="154"/>
      <c r="H59" s="166"/>
      <c r="I59" s="166"/>
      <c r="J59" s="166">
        <f>SUM(J47:J58)</f>
        <v>0</v>
      </c>
      <c r="K59" s="155"/>
      <c r="L59" s="167">
        <f>SUM(L47:L58)</f>
        <v>0.30700000000000005</v>
      </c>
      <c r="M59" s="152"/>
      <c r="N59" s="168">
        <f>SUM(N47:N58)</f>
        <v>0</v>
      </c>
      <c r="O59" s="153"/>
      <c r="P59" s="153"/>
      <c r="Q59" s="152"/>
      <c r="R59" s="152"/>
      <c r="S59" s="152"/>
      <c r="T59" s="156"/>
      <c r="U59" s="156"/>
      <c r="V59" s="156"/>
      <c r="W59" s="152">
        <f>SUM(W47:W58)</f>
        <v>24.554</v>
      </c>
      <c r="X59" s="153"/>
      <c r="Y59" s="153"/>
      <c r="Z59" s="153"/>
      <c r="AA59" s="150"/>
      <c r="AB59" s="153"/>
      <c r="AC59" s="157"/>
      <c r="AD59" s="157"/>
      <c r="AE59" s="157"/>
      <c r="AF59" s="157"/>
      <c r="AG59" s="157"/>
      <c r="AH59" s="157"/>
    </row>
    <row r="60" spans="1:34" ht="12.75">
      <c r="A60" s="148"/>
      <c r="B60" s="158"/>
      <c r="C60" s="150"/>
      <c r="D60" s="151"/>
      <c r="E60" s="152"/>
      <c r="F60" s="153"/>
      <c r="G60" s="154"/>
      <c r="H60" s="154"/>
      <c r="I60" s="154"/>
      <c r="J60" s="154"/>
      <c r="K60" s="155"/>
      <c r="L60" s="155"/>
      <c r="M60" s="152"/>
      <c r="N60" s="152"/>
      <c r="O60" s="153"/>
      <c r="P60" s="153"/>
      <c r="Q60" s="152"/>
      <c r="R60" s="152"/>
      <c r="S60" s="152"/>
      <c r="T60" s="156"/>
      <c r="U60" s="156"/>
      <c r="V60" s="156"/>
      <c r="W60" s="152"/>
      <c r="X60" s="153"/>
      <c r="Y60" s="153"/>
      <c r="Z60" s="153"/>
      <c r="AA60" s="150"/>
      <c r="AB60" s="153"/>
      <c r="AC60" s="157"/>
      <c r="AD60" s="157"/>
      <c r="AE60" s="157"/>
      <c r="AF60" s="157"/>
      <c r="AG60" s="157"/>
      <c r="AH60" s="157"/>
    </row>
    <row r="61" spans="1:34" ht="12.75">
      <c r="A61" s="148"/>
      <c r="B61" s="150" t="s">
        <v>223</v>
      </c>
      <c r="C61" s="150"/>
      <c r="D61" s="151"/>
      <c r="E61" s="152"/>
      <c r="F61" s="153"/>
      <c r="G61" s="154"/>
      <c r="H61" s="154"/>
      <c r="I61" s="154"/>
      <c r="J61" s="154"/>
      <c r="K61" s="155"/>
      <c r="L61" s="155"/>
      <c r="M61" s="152"/>
      <c r="N61" s="152"/>
      <c r="O61" s="153"/>
      <c r="P61" s="153"/>
      <c r="Q61" s="152"/>
      <c r="R61" s="152"/>
      <c r="S61" s="152"/>
      <c r="T61" s="156"/>
      <c r="U61" s="156"/>
      <c r="V61" s="156"/>
      <c r="W61" s="152"/>
      <c r="X61" s="153"/>
      <c r="Y61" s="153"/>
      <c r="Z61" s="153"/>
      <c r="AA61" s="150"/>
      <c r="AB61" s="153"/>
      <c r="AC61" s="157"/>
      <c r="AD61" s="157"/>
      <c r="AE61" s="157"/>
      <c r="AF61" s="157"/>
      <c r="AG61" s="157"/>
      <c r="AH61" s="157"/>
    </row>
    <row r="62" spans="1:37" ht="12.75">
      <c r="A62" s="148">
        <v>22</v>
      </c>
      <c r="B62" s="158" t="s">
        <v>224</v>
      </c>
      <c r="C62" s="150" t="s">
        <v>225</v>
      </c>
      <c r="D62" s="151" t="s">
        <v>226</v>
      </c>
      <c r="E62" s="152">
        <v>150</v>
      </c>
      <c r="F62" s="153" t="s">
        <v>227</v>
      </c>
      <c r="G62" s="154"/>
      <c r="H62" s="154"/>
      <c r="I62" s="154"/>
      <c r="J62" s="154">
        <f>ROUND(E62*G62,2)</f>
        <v>0</v>
      </c>
      <c r="K62" s="155">
        <v>0.00045</v>
      </c>
      <c r="L62" s="155">
        <f>E62*K62</f>
        <v>0.0675</v>
      </c>
      <c r="M62" s="152"/>
      <c r="N62" s="152">
        <f>E62*M62</f>
        <v>0</v>
      </c>
      <c r="O62" s="153">
        <v>20</v>
      </c>
      <c r="P62" s="153">
        <v>121</v>
      </c>
      <c r="Q62" s="152"/>
      <c r="R62" s="152"/>
      <c r="S62" s="152"/>
      <c r="T62" s="156"/>
      <c r="U62" s="156"/>
      <c r="V62" s="156" t="s">
        <v>179</v>
      </c>
      <c r="W62" s="152">
        <v>19.95</v>
      </c>
      <c r="X62" s="150" t="s">
        <v>225</v>
      </c>
      <c r="Y62" s="150" t="s">
        <v>225</v>
      </c>
      <c r="Z62" s="153" t="s">
        <v>228</v>
      </c>
      <c r="AA62" s="150"/>
      <c r="AB62" s="153">
        <v>1</v>
      </c>
      <c r="AC62" s="157"/>
      <c r="AD62" s="157"/>
      <c r="AE62" s="157"/>
      <c r="AF62" s="157"/>
      <c r="AG62" s="157"/>
      <c r="AH62" s="157"/>
      <c r="AJ62" s="78" t="s">
        <v>181</v>
      </c>
      <c r="AK62" s="78" t="s">
        <v>148</v>
      </c>
    </row>
    <row r="63" spans="1:37" ht="25.5">
      <c r="A63" s="148">
        <v>23</v>
      </c>
      <c r="B63" s="158" t="s">
        <v>224</v>
      </c>
      <c r="C63" s="150" t="s">
        <v>229</v>
      </c>
      <c r="D63" s="151" t="s">
        <v>230</v>
      </c>
      <c r="E63" s="152">
        <v>142.72</v>
      </c>
      <c r="F63" s="153" t="s">
        <v>144</v>
      </c>
      <c r="G63" s="154"/>
      <c r="H63" s="154"/>
      <c r="I63" s="154"/>
      <c r="J63" s="154">
        <f>ROUND(E63*G63,2)</f>
        <v>0</v>
      </c>
      <c r="K63" s="155"/>
      <c r="L63" s="155">
        <f>E63*K63</f>
        <v>0</v>
      </c>
      <c r="M63" s="152"/>
      <c r="N63" s="152">
        <f>E63*M63</f>
        <v>0</v>
      </c>
      <c r="O63" s="153">
        <v>20</v>
      </c>
      <c r="P63" s="153">
        <v>121</v>
      </c>
      <c r="Q63" s="152"/>
      <c r="R63" s="152"/>
      <c r="S63" s="152"/>
      <c r="T63" s="156"/>
      <c r="U63" s="156"/>
      <c r="V63" s="156" t="s">
        <v>179</v>
      </c>
      <c r="W63" s="152"/>
      <c r="X63" s="150" t="s">
        <v>229</v>
      </c>
      <c r="Y63" s="150" t="s">
        <v>229</v>
      </c>
      <c r="Z63" s="153" t="s">
        <v>152</v>
      </c>
      <c r="AA63" s="150"/>
      <c r="AB63" s="153">
        <v>1</v>
      </c>
      <c r="AC63" s="157"/>
      <c r="AD63" s="157"/>
      <c r="AE63" s="157"/>
      <c r="AF63" s="157"/>
      <c r="AG63" s="157"/>
      <c r="AH63" s="157"/>
      <c r="AJ63" s="78" t="s">
        <v>181</v>
      </c>
      <c r="AK63" s="78" t="s">
        <v>148</v>
      </c>
    </row>
    <row r="64" spans="1:34" ht="25.5">
      <c r="A64" s="148"/>
      <c r="B64" s="158"/>
      <c r="C64" s="150"/>
      <c r="D64" s="159" t="s">
        <v>231</v>
      </c>
      <c r="E64" s="160"/>
      <c r="F64" s="161"/>
      <c r="G64" s="162"/>
      <c r="H64" s="162"/>
      <c r="I64" s="162"/>
      <c r="J64" s="162"/>
      <c r="K64" s="163"/>
      <c r="L64" s="163"/>
      <c r="M64" s="160"/>
      <c r="N64" s="160"/>
      <c r="O64" s="161"/>
      <c r="P64" s="161"/>
      <c r="Q64" s="160"/>
      <c r="R64" s="160"/>
      <c r="S64" s="160"/>
      <c r="T64" s="164"/>
      <c r="U64" s="164"/>
      <c r="V64" s="164" t="s">
        <v>0</v>
      </c>
      <c r="W64" s="160"/>
      <c r="X64" s="161"/>
      <c r="Y64" s="153"/>
      <c r="Z64" s="153"/>
      <c r="AA64" s="150"/>
      <c r="AB64" s="153"/>
      <c r="AC64" s="157"/>
      <c r="AD64" s="157"/>
      <c r="AE64" s="157"/>
      <c r="AF64" s="157"/>
      <c r="AG64" s="157"/>
      <c r="AH64" s="157"/>
    </row>
    <row r="65" spans="1:37" ht="25.5">
      <c r="A65" s="148">
        <v>24</v>
      </c>
      <c r="B65" s="158" t="s">
        <v>196</v>
      </c>
      <c r="C65" s="150" t="s">
        <v>232</v>
      </c>
      <c r="D65" s="151" t="s">
        <v>233</v>
      </c>
      <c r="E65" s="152">
        <v>867.46</v>
      </c>
      <c r="F65" s="153" t="s">
        <v>234</v>
      </c>
      <c r="G65" s="154"/>
      <c r="H65" s="154"/>
      <c r="I65" s="154"/>
      <c r="J65" s="154">
        <f>ROUND(E65*G65,2)</f>
        <v>0</v>
      </c>
      <c r="K65" s="155"/>
      <c r="L65" s="155">
        <f>E65*K65</f>
        <v>0</v>
      </c>
      <c r="M65" s="152"/>
      <c r="N65" s="152">
        <f>E65*M65</f>
        <v>0</v>
      </c>
      <c r="O65" s="153">
        <v>20</v>
      </c>
      <c r="P65" s="153">
        <v>122</v>
      </c>
      <c r="Q65" s="152"/>
      <c r="R65" s="152"/>
      <c r="S65" s="152"/>
      <c r="T65" s="156"/>
      <c r="U65" s="156"/>
      <c r="V65" s="156" t="s">
        <v>98</v>
      </c>
      <c r="W65" s="152"/>
      <c r="X65" s="150" t="s">
        <v>232</v>
      </c>
      <c r="Y65" s="150" t="s">
        <v>232</v>
      </c>
      <c r="Z65" s="153" t="s">
        <v>152</v>
      </c>
      <c r="AA65" s="150" t="s">
        <v>201</v>
      </c>
      <c r="AB65" s="153">
        <v>2</v>
      </c>
      <c r="AC65" s="157"/>
      <c r="AD65" s="157"/>
      <c r="AE65" s="157"/>
      <c r="AF65" s="157"/>
      <c r="AG65" s="157"/>
      <c r="AH65" s="157"/>
      <c r="AJ65" s="78" t="s">
        <v>202</v>
      </c>
      <c r="AK65" s="78" t="s">
        <v>148</v>
      </c>
    </row>
    <row r="66" spans="1:34" ht="12.75">
      <c r="A66" s="148"/>
      <c r="B66" s="158"/>
      <c r="C66" s="150"/>
      <c r="D66" s="159" t="s">
        <v>235</v>
      </c>
      <c r="E66" s="160"/>
      <c r="F66" s="161"/>
      <c r="G66" s="162"/>
      <c r="H66" s="162"/>
      <c r="I66" s="162"/>
      <c r="J66" s="162"/>
      <c r="K66" s="163"/>
      <c r="L66" s="163"/>
      <c r="M66" s="160"/>
      <c r="N66" s="160"/>
      <c r="O66" s="161"/>
      <c r="P66" s="161"/>
      <c r="Q66" s="160"/>
      <c r="R66" s="160"/>
      <c r="S66" s="160"/>
      <c r="T66" s="164"/>
      <c r="U66" s="164"/>
      <c r="V66" s="164" t="s">
        <v>0</v>
      </c>
      <c r="W66" s="160"/>
      <c r="X66" s="161"/>
      <c r="Y66" s="153"/>
      <c r="Z66" s="153"/>
      <c r="AA66" s="150"/>
      <c r="AB66" s="153"/>
      <c r="AC66" s="157"/>
      <c r="AD66" s="157"/>
      <c r="AE66" s="157"/>
      <c r="AF66" s="157"/>
      <c r="AG66" s="157"/>
      <c r="AH66" s="157"/>
    </row>
    <row r="67" spans="1:37" ht="25.5">
      <c r="A67" s="148">
        <v>25</v>
      </c>
      <c r="B67" s="158" t="s">
        <v>196</v>
      </c>
      <c r="C67" s="150" t="s">
        <v>236</v>
      </c>
      <c r="D67" s="151" t="s">
        <v>237</v>
      </c>
      <c r="E67" s="152">
        <v>86.746</v>
      </c>
      <c r="F67" s="153" t="s">
        <v>234</v>
      </c>
      <c r="G67" s="154"/>
      <c r="H67" s="154"/>
      <c r="I67" s="154"/>
      <c r="J67" s="154">
        <f>ROUND(E67*G67,2)</f>
        <v>0</v>
      </c>
      <c r="K67" s="155"/>
      <c r="L67" s="155">
        <f>E67*K67</f>
        <v>0</v>
      </c>
      <c r="M67" s="152"/>
      <c r="N67" s="152">
        <f>E67*M67</f>
        <v>0</v>
      </c>
      <c r="O67" s="153">
        <v>20</v>
      </c>
      <c r="P67" s="153">
        <v>122</v>
      </c>
      <c r="Q67" s="152"/>
      <c r="R67" s="152"/>
      <c r="S67" s="152"/>
      <c r="T67" s="156"/>
      <c r="U67" s="156"/>
      <c r="V67" s="156" t="s">
        <v>98</v>
      </c>
      <c r="W67" s="152"/>
      <c r="X67" s="150" t="s">
        <v>236</v>
      </c>
      <c r="Y67" s="150" t="s">
        <v>236</v>
      </c>
      <c r="Z67" s="153" t="s">
        <v>152</v>
      </c>
      <c r="AA67" s="150" t="s">
        <v>201</v>
      </c>
      <c r="AB67" s="153">
        <v>2</v>
      </c>
      <c r="AC67" s="157"/>
      <c r="AD67" s="157"/>
      <c r="AE67" s="157"/>
      <c r="AF67" s="157"/>
      <c r="AG67" s="157"/>
      <c r="AH67" s="157"/>
      <c r="AJ67" s="78" t="s">
        <v>202</v>
      </c>
      <c r="AK67" s="78" t="s">
        <v>148</v>
      </c>
    </row>
    <row r="68" spans="1:34" ht="12.75">
      <c r="A68" s="148"/>
      <c r="B68" s="158"/>
      <c r="C68" s="150"/>
      <c r="D68" s="159" t="s">
        <v>238</v>
      </c>
      <c r="E68" s="160"/>
      <c r="F68" s="161"/>
      <c r="G68" s="162"/>
      <c r="H68" s="162"/>
      <c r="I68" s="162"/>
      <c r="J68" s="162"/>
      <c r="K68" s="163"/>
      <c r="L68" s="163"/>
      <c r="M68" s="160"/>
      <c r="N68" s="160"/>
      <c r="O68" s="161"/>
      <c r="P68" s="161"/>
      <c r="Q68" s="160"/>
      <c r="R68" s="160"/>
      <c r="S68" s="160"/>
      <c r="T68" s="164"/>
      <c r="U68" s="164"/>
      <c r="V68" s="164" t="s">
        <v>0</v>
      </c>
      <c r="W68" s="160"/>
      <c r="X68" s="161"/>
      <c r="Y68" s="153"/>
      <c r="Z68" s="153"/>
      <c r="AA68" s="150"/>
      <c r="AB68" s="153"/>
      <c r="AC68" s="157"/>
      <c r="AD68" s="157"/>
      <c r="AE68" s="157"/>
      <c r="AF68" s="157"/>
      <c r="AG68" s="157"/>
      <c r="AH68" s="157"/>
    </row>
    <row r="69" spans="1:37" ht="12.75">
      <c r="A69" s="148">
        <v>26</v>
      </c>
      <c r="B69" s="158" t="s">
        <v>196</v>
      </c>
      <c r="C69" s="150" t="s">
        <v>239</v>
      </c>
      <c r="D69" s="151" t="s">
        <v>240</v>
      </c>
      <c r="E69" s="152">
        <v>173.492</v>
      </c>
      <c r="F69" s="153" t="s">
        <v>144</v>
      </c>
      <c r="G69" s="154"/>
      <c r="H69" s="154"/>
      <c r="I69" s="154"/>
      <c r="J69" s="154">
        <f>ROUND(E69*G69,2)</f>
        <v>0</v>
      </c>
      <c r="K69" s="155"/>
      <c r="L69" s="155">
        <f>E69*K69</f>
        <v>0</v>
      </c>
      <c r="M69" s="152"/>
      <c r="N69" s="152">
        <f>E69*M69</f>
        <v>0</v>
      </c>
      <c r="O69" s="153">
        <v>20</v>
      </c>
      <c r="P69" s="153">
        <v>122</v>
      </c>
      <c r="Q69" s="152"/>
      <c r="R69" s="152"/>
      <c r="S69" s="152"/>
      <c r="T69" s="156"/>
      <c r="U69" s="156"/>
      <c r="V69" s="156" t="s">
        <v>98</v>
      </c>
      <c r="W69" s="152"/>
      <c r="X69" s="150" t="s">
        <v>239</v>
      </c>
      <c r="Y69" s="150" t="s">
        <v>239</v>
      </c>
      <c r="Z69" s="153" t="s">
        <v>152</v>
      </c>
      <c r="AA69" s="150" t="s">
        <v>201</v>
      </c>
      <c r="AB69" s="153">
        <v>2</v>
      </c>
      <c r="AC69" s="157"/>
      <c r="AD69" s="157"/>
      <c r="AE69" s="157"/>
      <c r="AF69" s="157"/>
      <c r="AG69" s="157"/>
      <c r="AH69" s="157"/>
      <c r="AJ69" s="78" t="s">
        <v>202</v>
      </c>
      <c r="AK69" s="78" t="s">
        <v>148</v>
      </c>
    </row>
    <row r="70" spans="1:34" ht="12.75">
      <c r="A70" s="148"/>
      <c r="B70" s="158"/>
      <c r="C70" s="150"/>
      <c r="D70" s="159" t="s">
        <v>241</v>
      </c>
      <c r="E70" s="160"/>
      <c r="F70" s="161"/>
      <c r="G70" s="162"/>
      <c r="H70" s="162"/>
      <c r="I70" s="162"/>
      <c r="J70" s="162"/>
      <c r="K70" s="163"/>
      <c r="L70" s="163"/>
      <c r="M70" s="160"/>
      <c r="N70" s="160"/>
      <c r="O70" s="161"/>
      <c r="P70" s="161"/>
      <c r="Q70" s="160"/>
      <c r="R70" s="160"/>
      <c r="S70" s="160"/>
      <c r="T70" s="164"/>
      <c r="U70" s="164"/>
      <c r="V70" s="164" t="s">
        <v>0</v>
      </c>
      <c r="W70" s="160"/>
      <c r="X70" s="161"/>
      <c r="Y70" s="153"/>
      <c r="Z70" s="153"/>
      <c r="AA70" s="150"/>
      <c r="AB70" s="153"/>
      <c r="AC70" s="157"/>
      <c r="AD70" s="157"/>
      <c r="AE70" s="157"/>
      <c r="AF70" s="157"/>
      <c r="AG70" s="157"/>
      <c r="AH70" s="157"/>
    </row>
    <row r="71" spans="1:37" ht="25.5">
      <c r="A71" s="148">
        <v>27</v>
      </c>
      <c r="B71" s="158" t="s">
        <v>224</v>
      </c>
      <c r="C71" s="150" t="s">
        <v>242</v>
      </c>
      <c r="D71" s="151" t="s">
        <v>243</v>
      </c>
      <c r="E71" s="152">
        <v>42.164</v>
      </c>
      <c r="F71" s="153" t="s">
        <v>55</v>
      </c>
      <c r="G71" s="154"/>
      <c r="H71" s="154"/>
      <c r="I71" s="154"/>
      <c r="J71" s="154">
        <f>ROUND(E71*G71,2)</f>
        <v>0</v>
      </c>
      <c r="K71" s="155"/>
      <c r="L71" s="155">
        <f>E71*K71</f>
        <v>0</v>
      </c>
      <c r="M71" s="152"/>
      <c r="N71" s="152">
        <f>E71*M71</f>
        <v>0</v>
      </c>
      <c r="O71" s="153">
        <v>20</v>
      </c>
      <c r="P71" s="153">
        <v>125</v>
      </c>
      <c r="Q71" s="152"/>
      <c r="R71" s="152"/>
      <c r="S71" s="152"/>
      <c r="T71" s="156"/>
      <c r="U71" s="156"/>
      <c r="V71" s="156" t="s">
        <v>179</v>
      </c>
      <c r="W71" s="152"/>
      <c r="X71" s="150" t="s">
        <v>242</v>
      </c>
      <c r="Y71" s="150" t="s">
        <v>242</v>
      </c>
      <c r="Z71" s="153" t="s">
        <v>152</v>
      </c>
      <c r="AA71" s="150"/>
      <c r="AB71" s="153">
        <v>1</v>
      </c>
      <c r="AC71" s="157"/>
      <c r="AD71" s="157"/>
      <c r="AE71" s="157"/>
      <c r="AF71" s="157"/>
      <c r="AG71" s="157"/>
      <c r="AH71" s="157"/>
      <c r="AJ71" s="78" t="s">
        <v>181</v>
      </c>
      <c r="AK71" s="78" t="s">
        <v>148</v>
      </c>
    </row>
    <row r="72" spans="1:34" ht="12.75">
      <c r="A72" s="148"/>
      <c r="B72" s="158"/>
      <c r="C72" s="150"/>
      <c r="D72" s="165" t="s">
        <v>244</v>
      </c>
      <c r="E72" s="166">
        <f>J72</f>
        <v>0</v>
      </c>
      <c r="F72" s="153"/>
      <c r="G72" s="154"/>
      <c r="H72" s="166"/>
      <c r="I72" s="166"/>
      <c r="J72" s="166">
        <f>SUM(J61:J71)</f>
        <v>0</v>
      </c>
      <c r="K72" s="155"/>
      <c r="L72" s="167">
        <f>SUM(L61:L71)</f>
        <v>0.0675</v>
      </c>
      <c r="M72" s="152"/>
      <c r="N72" s="168">
        <f>SUM(N61:N71)</f>
        <v>0</v>
      </c>
      <c r="O72" s="153"/>
      <c r="P72" s="153"/>
      <c r="Q72" s="152"/>
      <c r="R72" s="152"/>
      <c r="S72" s="152"/>
      <c r="T72" s="156"/>
      <c r="U72" s="156"/>
      <c r="V72" s="156"/>
      <c r="W72" s="152">
        <f>SUM(W61:W71)</f>
        <v>19.95</v>
      </c>
      <c r="X72" s="153"/>
      <c r="Y72" s="153"/>
      <c r="Z72" s="153"/>
      <c r="AA72" s="150"/>
      <c r="AB72" s="153"/>
      <c r="AC72" s="157"/>
      <c r="AD72" s="157"/>
      <c r="AE72" s="157"/>
      <c r="AF72" s="157"/>
      <c r="AG72" s="157"/>
      <c r="AH72" s="157"/>
    </row>
    <row r="73" spans="1:34" ht="12.75">
      <c r="A73" s="148"/>
      <c r="B73" s="158"/>
      <c r="C73" s="150"/>
      <c r="D73" s="151"/>
      <c r="E73" s="152"/>
      <c r="F73" s="153"/>
      <c r="G73" s="154"/>
      <c r="H73" s="154"/>
      <c r="I73" s="154"/>
      <c r="J73" s="154"/>
      <c r="K73" s="155"/>
      <c r="L73" s="155"/>
      <c r="M73" s="152"/>
      <c r="N73" s="152"/>
      <c r="O73" s="153"/>
      <c r="P73" s="153"/>
      <c r="Q73" s="152"/>
      <c r="R73" s="152"/>
      <c r="S73" s="152"/>
      <c r="T73" s="156"/>
      <c r="U73" s="156"/>
      <c r="V73" s="156"/>
      <c r="W73" s="152"/>
      <c r="X73" s="153"/>
      <c r="Y73" s="153"/>
      <c r="Z73" s="153"/>
      <c r="AA73" s="150"/>
      <c r="AB73" s="153"/>
      <c r="AC73" s="157"/>
      <c r="AD73" s="157"/>
      <c r="AE73" s="157"/>
      <c r="AF73" s="157"/>
      <c r="AG73" s="157"/>
      <c r="AH73" s="157"/>
    </row>
    <row r="74" spans="1:34" ht="12.75">
      <c r="A74" s="148"/>
      <c r="B74" s="150" t="s">
        <v>245</v>
      </c>
      <c r="C74" s="150"/>
      <c r="D74" s="151"/>
      <c r="E74" s="152"/>
      <c r="F74" s="153"/>
      <c r="G74" s="154"/>
      <c r="H74" s="154"/>
      <c r="I74" s="154"/>
      <c r="J74" s="154"/>
      <c r="K74" s="155"/>
      <c r="L74" s="155"/>
      <c r="M74" s="152"/>
      <c r="N74" s="152"/>
      <c r="O74" s="153"/>
      <c r="P74" s="153"/>
      <c r="Q74" s="152"/>
      <c r="R74" s="152"/>
      <c r="S74" s="152"/>
      <c r="T74" s="156"/>
      <c r="U74" s="156"/>
      <c r="V74" s="156"/>
      <c r="W74" s="152"/>
      <c r="X74" s="153"/>
      <c r="Y74" s="153"/>
      <c r="Z74" s="153"/>
      <c r="AA74" s="150"/>
      <c r="AB74" s="153"/>
      <c r="AC74" s="157"/>
      <c r="AD74" s="157"/>
      <c r="AE74" s="157"/>
      <c r="AF74" s="157"/>
      <c r="AG74" s="157"/>
      <c r="AH74" s="157"/>
    </row>
    <row r="75" spans="1:37" ht="12.75">
      <c r="A75" s="148">
        <v>28</v>
      </c>
      <c r="B75" s="158" t="s">
        <v>246</v>
      </c>
      <c r="C75" s="150" t="s">
        <v>247</v>
      </c>
      <c r="D75" s="151" t="s">
        <v>248</v>
      </c>
      <c r="E75" s="152">
        <v>13.33</v>
      </c>
      <c r="F75" s="153" t="s">
        <v>144</v>
      </c>
      <c r="G75" s="154"/>
      <c r="H75" s="154"/>
      <c r="I75" s="154"/>
      <c r="J75" s="154">
        <f>ROUND(E75*G75,2)</f>
        <v>0</v>
      </c>
      <c r="K75" s="155"/>
      <c r="L75" s="155">
        <f>E75*K75</f>
        <v>0</v>
      </c>
      <c r="M75" s="152">
        <v>0.001</v>
      </c>
      <c r="N75" s="152">
        <f>E75*M75</f>
        <v>0.01333</v>
      </c>
      <c r="O75" s="153">
        <v>20</v>
      </c>
      <c r="P75" s="153">
        <v>130</v>
      </c>
      <c r="Q75" s="152"/>
      <c r="R75" s="152"/>
      <c r="S75" s="152"/>
      <c r="T75" s="156"/>
      <c r="U75" s="156"/>
      <c r="V75" s="156" t="s">
        <v>179</v>
      </c>
      <c r="W75" s="152">
        <v>3.399</v>
      </c>
      <c r="X75" s="150" t="s">
        <v>247</v>
      </c>
      <c r="Y75" s="150" t="s">
        <v>247</v>
      </c>
      <c r="Z75" s="153" t="s">
        <v>249</v>
      </c>
      <c r="AA75" s="150"/>
      <c r="AB75" s="153">
        <v>1</v>
      </c>
      <c r="AC75" s="157"/>
      <c r="AD75" s="157"/>
      <c r="AE75" s="157"/>
      <c r="AF75" s="157"/>
      <c r="AG75" s="157"/>
      <c r="AH75" s="157"/>
      <c r="AJ75" s="78" t="s">
        <v>181</v>
      </c>
      <c r="AK75" s="78" t="s">
        <v>148</v>
      </c>
    </row>
    <row r="76" spans="1:34" ht="12.75">
      <c r="A76" s="148"/>
      <c r="B76" s="158"/>
      <c r="C76" s="150"/>
      <c r="D76" s="165" t="s">
        <v>250</v>
      </c>
      <c r="E76" s="166">
        <f>J76</f>
        <v>0</v>
      </c>
      <c r="F76" s="153"/>
      <c r="G76" s="154"/>
      <c r="H76" s="166"/>
      <c r="I76" s="166"/>
      <c r="J76" s="166">
        <f>SUM(J74:J75)</f>
        <v>0</v>
      </c>
      <c r="K76" s="155"/>
      <c r="L76" s="167">
        <f>SUM(L74:L75)</f>
        <v>0</v>
      </c>
      <c r="M76" s="152"/>
      <c r="N76" s="168">
        <f>SUM(N74:N75)</f>
        <v>0.01333</v>
      </c>
      <c r="O76" s="153"/>
      <c r="P76" s="153"/>
      <c r="Q76" s="152"/>
      <c r="R76" s="152"/>
      <c r="S76" s="152"/>
      <c r="T76" s="156"/>
      <c r="U76" s="156"/>
      <c r="V76" s="156"/>
      <c r="W76" s="152">
        <f>SUM(W74:W75)</f>
        <v>3.399</v>
      </c>
      <c r="X76" s="153"/>
      <c r="Y76" s="153"/>
      <c r="Z76" s="153"/>
      <c r="AA76" s="150"/>
      <c r="AB76" s="153"/>
      <c r="AC76" s="157"/>
      <c r="AD76" s="157"/>
      <c r="AE76" s="157"/>
      <c r="AF76" s="157"/>
      <c r="AG76" s="157"/>
      <c r="AH76" s="157"/>
    </row>
    <row r="77" spans="1:34" ht="12.75">
      <c r="A77" s="148"/>
      <c r="B77" s="158"/>
      <c r="C77" s="150"/>
      <c r="D77" s="151"/>
      <c r="E77" s="152"/>
      <c r="F77" s="153"/>
      <c r="G77" s="154"/>
      <c r="H77" s="154"/>
      <c r="I77" s="154"/>
      <c r="J77" s="154"/>
      <c r="K77" s="155"/>
      <c r="L77" s="155"/>
      <c r="M77" s="152"/>
      <c r="N77" s="152"/>
      <c r="O77" s="153"/>
      <c r="P77" s="153"/>
      <c r="Q77" s="152"/>
      <c r="R77" s="152"/>
      <c r="S77" s="152"/>
      <c r="T77" s="156"/>
      <c r="U77" s="156"/>
      <c r="V77" s="156"/>
      <c r="W77" s="152"/>
      <c r="X77" s="153"/>
      <c r="Y77" s="153"/>
      <c r="Z77" s="153"/>
      <c r="AA77" s="150"/>
      <c r="AB77" s="153"/>
      <c r="AC77" s="157"/>
      <c r="AD77" s="157"/>
      <c r="AE77" s="157"/>
      <c r="AF77" s="157"/>
      <c r="AG77" s="157"/>
      <c r="AH77" s="157"/>
    </row>
    <row r="78" spans="1:34" ht="12.75">
      <c r="A78" s="148"/>
      <c r="B78" s="150" t="s">
        <v>251</v>
      </c>
      <c r="C78" s="150"/>
      <c r="D78" s="151"/>
      <c r="E78" s="152"/>
      <c r="F78" s="153"/>
      <c r="G78" s="154"/>
      <c r="H78" s="154"/>
      <c r="I78" s="154"/>
      <c r="J78" s="154"/>
      <c r="K78" s="155"/>
      <c r="L78" s="155"/>
      <c r="M78" s="152"/>
      <c r="N78" s="152"/>
      <c r="O78" s="153"/>
      <c r="P78" s="153"/>
      <c r="Q78" s="152"/>
      <c r="R78" s="152"/>
      <c r="S78" s="152"/>
      <c r="T78" s="156"/>
      <c r="U78" s="156"/>
      <c r="V78" s="156"/>
      <c r="W78" s="152"/>
      <c r="X78" s="153"/>
      <c r="Y78" s="153"/>
      <c r="Z78" s="153"/>
      <c r="AA78" s="150"/>
      <c r="AB78" s="153"/>
      <c r="AC78" s="157"/>
      <c r="AD78" s="157"/>
      <c r="AE78" s="157"/>
      <c r="AF78" s="157"/>
      <c r="AG78" s="157"/>
      <c r="AH78" s="157"/>
    </row>
    <row r="79" spans="1:37" ht="25.5">
      <c r="A79" s="148">
        <v>29</v>
      </c>
      <c r="B79" s="158" t="s">
        <v>224</v>
      </c>
      <c r="C79" s="150" t="s">
        <v>252</v>
      </c>
      <c r="D79" s="151" t="s">
        <v>253</v>
      </c>
      <c r="E79" s="152">
        <v>20.4</v>
      </c>
      <c r="F79" s="153" t="s">
        <v>144</v>
      </c>
      <c r="G79" s="154"/>
      <c r="H79" s="154"/>
      <c r="I79" s="154"/>
      <c r="J79" s="154">
        <f>ROUND(E79*G79,2)</f>
        <v>0</v>
      </c>
      <c r="K79" s="155">
        <v>0.00234</v>
      </c>
      <c r="L79" s="155">
        <f>E79*K79</f>
        <v>0.047736</v>
      </c>
      <c r="M79" s="152"/>
      <c r="N79" s="152">
        <f>E79*M79</f>
        <v>0</v>
      </c>
      <c r="O79" s="153">
        <v>20</v>
      </c>
      <c r="P79" s="153" t="s">
        <v>254</v>
      </c>
      <c r="Q79" s="152"/>
      <c r="R79" s="152"/>
      <c r="S79" s="152"/>
      <c r="T79" s="156"/>
      <c r="U79" s="156"/>
      <c r="V79" s="156" t="s">
        <v>179</v>
      </c>
      <c r="W79" s="152">
        <v>25.337</v>
      </c>
      <c r="X79" s="150" t="s">
        <v>252</v>
      </c>
      <c r="Y79" s="150" t="s">
        <v>252</v>
      </c>
      <c r="Z79" s="153" t="s">
        <v>228</v>
      </c>
      <c r="AA79" s="150"/>
      <c r="AB79" s="153">
        <v>1</v>
      </c>
      <c r="AC79" s="157"/>
      <c r="AD79" s="157"/>
      <c r="AE79" s="157"/>
      <c r="AF79" s="157"/>
      <c r="AG79" s="157"/>
      <c r="AH79" s="157"/>
      <c r="AJ79" s="78" t="s">
        <v>181</v>
      </c>
      <c r="AK79" s="78" t="s">
        <v>148</v>
      </c>
    </row>
    <row r="80" spans="1:34" ht="12.75">
      <c r="A80" s="148"/>
      <c r="B80" s="158"/>
      <c r="C80" s="150"/>
      <c r="D80" s="159" t="s">
        <v>255</v>
      </c>
      <c r="E80" s="160"/>
      <c r="F80" s="161"/>
      <c r="G80" s="162"/>
      <c r="H80" s="162"/>
      <c r="I80" s="162"/>
      <c r="J80" s="162"/>
      <c r="K80" s="163"/>
      <c r="L80" s="163"/>
      <c r="M80" s="160"/>
      <c r="N80" s="160"/>
      <c r="O80" s="161"/>
      <c r="P80" s="161"/>
      <c r="Q80" s="160"/>
      <c r="R80" s="160"/>
      <c r="S80" s="160"/>
      <c r="T80" s="164"/>
      <c r="U80" s="164"/>
      <c r="V80" s="164" t="s">
        <v>0</v>
      </c>
      <c r="W80" s="160"/>
      <c r="X80" s="161"/>
      <c r="Y80" s="153"/>
      <c r="Z80" s="153"/>
      <c r="AA80" s="150"/>
      <c r="AB80" s="153"/>
      <c r="AC80" s="157"/>
      <c r="AD80" s="157"/>
      <c r="AE80" s="157"/>
      <c r="AF80" s="157"/>
      <c r="AG80" s="157"/>
      <c r="AH80" s="157"/>
    </row>
    <row r="81" spans="1:37" ht="25.5">
      <c r="A81" s="148">
        <v>30</v>
      </c>
      <c r="B81" s="158" t="s">
        <v>196</v>
      </c>
      <c r="C81" s="150" t="s">
        <v>232</v>
      </c>
      <c r="D81" s="151" t="s">
        <v>233</v>
      </c>
      <c r="E81" s="152">
        <v>102</v>
      </c>
      <c r="F81" s="153" t="s">
        <v>234</v>
      </c>
      <c r="G81" s="154"/>
      <c r="H81" s="154"/>
      <c r="I81" s="154"/>
      <c r="J81" s="154">
        <f>ROUND(E81*G81,2)</f>
        <v>0</v>
      </c>
      <c r="K81" s="155"/>
      <c r="L81" s="155">
        <f>E81*K81</f>
        <v>0</v>
      </c>
      <c r="M81" s="152"/>
      <c r="N81" s="152">
        <f>E81*M81</f>
        <v>0</v>
      </c>
      <c r="O81" s="153">
        <v>20</v>
      </c>
      <c r="P81" s="153">
        <v>122</v>
      </c>
      <c r="Q81" s="152"/>
      <c r="R81" s="152"/>
      <c r="S81" s="152"/>
      <c r="T81" s="156"/>
      <c r="U81" s="156"/>
      <c r="V81" s="156" t="s">
        <v>98</v>
      </c>
      <c r="W81" s="152"/>
      <c r="X81" s="150" t="s">
        <v>232</v>
      </c>
      <c r="Y81" s="150" t="s">
        <v>232</v>
      </c>
      <c r="Z81" s="153" t="s">
        <v>152</v>
      </c>
      <c r="AA81" s="150" t="s">
        <v>201</v>
      </c>
      <c r="AB81" s="153">
        <v>2</v>
      </c>
      <c r="AC81" s="157"/>
      <c r="AD81" s="157"/>
      <c r="AE81" s="157"/>
      <c r="AF81" s="157"/>
      <c r="AG81" s="157"/>
      <c r="AH81" s="157"/>
      <c r="AJ81" s="78" t="s">
        <v>202</v>
      </c>
      <c r="AK81" s="78" t="s">
        <v>148</v>
      </c>
    </row>
    <row r="82" spans="1:34" ht="12.75">
      <c r="A82" s="148"/>
      <c r="B82" s="158"/>
      <c r="C82" s="150"/>
      <c r="D82" s="159" t="s">
        <v>256</v>
      </c>
      <c r="E82" s="160"/>
      <c r="F82" s="161"/>
      <c r="G82" s="162"/>
      <c r="H82" s="162"/>
      <c r="I82" s="162"/>
      <c r="J82" s="162"/>
      <c r="K82" s="163"/>
      <c r="L82" s="163"/>
      <c r="M82" s="160"/>
      <c r="N82" s="160"/>
      <c r="O82" s="161"/>
      <c r="P82" s="161"/>
      <c r="Q82" s="160"/>
      <c r="R82" s="160"/>
      <c r="S82" s="160"/>
      <c r="T82" s="164"/>
      <c r="U82" s="164"/>
      <c r="V82" s="164" t="s">
        <v>0</v>
      </c>
      <c r="W82" s="160"/>
      <c r="X82" s="161"/>
      <c r="Y82" s="153"/>
      <c r="Z82" s="153"/>
      <c r="AA82" s="150"/>
      <c r="AB82" s="153"/>
      <c r="AC82" s="157"/>
      <c r="AD82" s="157"/>
      <c r="AE82" s="157"/>
      <c r="AF82" s="157"/>
      <c r="AG82" s="157"/>
      <c r="AH82" s="157"/>
    </row>
    <row r="83" spans="1:37" ht="25.5">
      <c r="A83" s="148">
        <v>31</v>
      </c>
      <c r="B83" s="158" t="s">
        <v>196</v>
      </c>
      <c r="C83" s="150" t="s">
        <v>236</v>
      </c>
      <c r="D83" s="151" t="s">
        <v>237</v>
      </c>
      <c r="E83" s="152">
        <v>10.2</v>
      </c>
      <c r="F83" s="153" t="s">
        <v>234</v>
      </c>
      <c r="G83" s="154"/>
      <c r="H83" s="154"/>
      <c r="I83" s="154"/>
      <c r="J83" s="154">
        <f>ROUND(E83*G83,2)</f>
        <v>0</v>
      </c>
      <c r="K83" s="155"/>
      <c r="L83" s="155">
        <f>E83*K83</f>
        <v>0</v>
      </c>
      <c r="M83" s="152"/>
      <c r="N83" s="152">
        <f>E83*M83</f>
        <v>0</v>
      </c>
      <c r="O83" s="153">
        <v>20</v>
      </c>
      <c r="P83" s="153">
        <v>122</v>
      </c>
      <c r="Q83" s="152"/>
      <c r="R83" s="152"/>
      <c r="S83" s="152"/>
      <c r="T83" s="156"/>
      <c r="U83" s="156"/>
      <c r="V83" s="156" t="s">
        <v>98</v>
      </c>
      <c r="W83" s="152"/>
      <c r="X83" s="150" t="s">
        <v>236</v>
      </c>
      <c r="Y83" s="150" t="s">
        <v>236</v>
      </c>
      <c r="Z83" s="153" t="s">
        <v>152</v>
      </c>
      <c r="AA83" s="150" t="s">
        <v>201</v>
      </c>
      <c r="AB83" s="153">
        <v>2</v>
      </c>
      <c r="AC83" s="157"/>
      <c r="AD83" s="157"/>
      <c r="AE83" s="157"/>
      <c r="AF83" s="157"/>
      <c r="AG83" s="157"/>
      <c r="AH83" s="157"/>
      <c r="AJ83" s="78" t="s">
        <v>202</v>
      </c>
      <c r="AK83" s="78" t="s">
        <v>148</v>
      </c>
    </row>
    <row r="84" spans="1:34" ht="12.75">
      <c r="A84" s="148"/>
      <c r="B84" s="158"/>
      <c r="C84" s="150"/>
      <c r="D84" s="159" t="s">
        <v>257</v>
      </c>
      <c r="E84" s="160"/>
      <c r="F84" s="161"/>
      <c r="G84" s="162"/>
      <c r="H84" s="162"/>
      <c r="I84" s="162"/>
      <c r="J84" s="162"/>
      <c r="K84" s="163"/>
      <c r="L84" s="163"/>
      <c r="M84" s="160"/>
      <c r="N84" s="160"/>
      <c r="O84" s="161"/>
      <c r="P84" s="161"/>
      <c r="Q84" s="160"/>
      <c r="R84" s="160"/>
      <c r="S84" s="160"/>
      <c r="T84" s="164"/>
      <c r="U84" s="164"/>
      <c r="V84" s="164" t="s">
        <v>0</v>
      </c>
      <c r="W84" s="160"/>
      <c r="X84" s="161"/>
      <c r="Y84" s="153"/>
      <c r="Z84" s="153"/>
      <c r="AA84" s="150"/>
      <c r="AB84" s="153"/>
      <c r="AC84" s="157"/>
      <c r="AD84" s="157"/>
      <c r="AE84" s="157"/>
      <c r="AF84" s="157"/>
      <c r="AG84" s="157"/>
      <c r="AH84" s="157"/>
    </row>
    <row r="85" spans="1:37" ht="25.5">
      <c r="A85" s="148">
        <v>32</v>
      </c>
      <c r="B85" s="158" t="s">
        <v>196</v>
      </c>
      <c r="C85" s="150" t="s">
        <v>258</v>
      </c>
      <c r="D85" s="151" t="s">
        <v>259</v>
      </c>
      <c r="E85" s="152">
        <v>22.44</v>
      </c>
      <c r="F85" s="153" t="s">
        <v>144</v>
      </c>
      <c r="G85" s="154"/>
      <c r="H85" s="154"/>
      <c r="I85" s="154"/>
      <c r="J85" s="154">
        <f>ROUND(E85*G85,2)</f>
        <v>0</v>
      </c>
      <c r="K85" s="155">
        <v>0.012</v>
      </c>
      <c r="L85" s="155">
        <f>E85*K85</f>
        <v>0.26928</v>
      </c>
      <c r="M85" s="152"/>
      <c r="N85" s="152">
        <f>E85*M85</f>
        <v>0</v>
      </c>
      <c r="O85" s="153">
        <v>20</v>
      </c>
      <c r="P85" s="153" t="s">
        <v>254</v>
      </c>
      <c r="Q85" s="152"/>
      <c r="R85" s="152"/>
      <c r="S85" s="152"/>
      <c r="T85" s="156"/>
      <c r="U85" s="156"/>
      <c r="V85" s="156" t="s">
        <v>98</v>
      </c>
      <c r="W85" s="152"/>
      <c r="X85" s="150" t="s">
        <v>258</v>
      </c>
      <c r="Y85" s="150" t="s">
        <v>258</v>
      </c>
      <c r="Z85" s="153" t="s">
        <v>260</v>
      </c>
      <c r="AA85" s="150" t="s">
        <v>201</v>
      </c>
      <c r="AB85" s="153">
        <v>2</v>
      </c>
      <c r="AC85" s="157"/>
      <c r="AD85" s="157"/>
      <c r="AE85" s="157"/>
      <c r="AF85" s="157"/>
      <c r="AG85" s="157"/>
      <c r="AH85" s="157"/>
      <c r="AJ85" s="78" t="s">
        <v>202</v>
      </c>
      <c r="AK85" s="78" t="s">
        <v>148</v>
      </c>
    </row>
    <row r="86" spans="1:34" ht="12.75">
      <c r="A86" s="148"/>
      <c r="B86" s="158"/>
      <c r="C86" s="150"/>
      <c r="D86" s="159" t="s">
        <v>261</v>
      </c>
      <c r="E86" s="160"/>
      <c r="F86" s="161"/>
      <c r="G86" s="162"/>
      <c r="H86" s="162"/>
      <c r="I86" s="162"/>
      <c r="J86" s="162"/>
      <c r="K86" s="163"/>
      <c r="L86" s="163"/>
      <c r="M86" s="160"/>
      <c r="N86" s="160"/>
      <c r="O86" s="161"/>
      <c r="P86" s="161"/>
      <c r="Q86" s="160"/>
      <c r="R86" s="160"/>
      <c r="S86" s="160"/>
      <c r="T86" s="164"/>
      <c r="U86" s="164"/>
      <c r="V86" s="164" t="s">
        <v>0</v>
      </c>
      <c r="W86" s="160"/>
      <c r="X86" s="161"/>
      <c r="Y86" s="153"/>
      <c r="Z86" s="153"/>
      <c r="AA86" s="150"/>
      <c r="AB86" s="153"/>
      <c r="AC86" s="157"/>
      <c r="AD86" s="157"/>
      <c r="AE86" s="157"/>
      <c r="AF86" s="157"/>
      <c r="AG86" s="157"/>
      <c r="AH86" s="157"/>
    </row>
    <row r="87" spans="1:37" ht="25.5">
      <c r="A87" s="148">
        <v>33</v>
      </c>
      <c r="B87" s="158" t="s">
        <v>224</v>
      </c>
      <c r="C87" s="150" t="s">
        <v>262</v>
      </c>
      <c r="D87" s="151" t="s">
        <v>263</v>
      </c>
      <c r="E87" s="152">
        <v>6.036</v>
      </c>
      <c r="F87" s="153" t="s">
        <v>55</v>
      </c>
      <c r="G87" s="154"/>
      <c r="H87" s="154"/>
      <c r="I87" s="154"/>
      <c r="J87" s="154">
        <f>ROUND(E87*G87,2)</f>
        <v>0</v>
      </c>
      <c r="K87" s="155"/>
      <c r="L87" s="155">
        <f>E87*K87</f>
        <v>0</v>
      </c>
      <c r="M87" s="152"/>
      <c r="N87" s="152">
        <f>E87*M87</f>
        <v>0</v>
      </c>
      <c r="O87" s="153">
        <v>20</v>
      </c>
      <c r="P87" s="153">
        <v>138</v>
      </c>
      <c r="Q87" s="152"/>
      <c r="R87" s="152"/>
      <c r="S87" s="152"/>
      <c r="T87" s="156"/>
      <c r="U87" s="156"/>
      <c r="V87" s="156" t="s">
        <v>179</v>
      </c>
      <c r="W87" s="152"/>
      <c r="X87" s="150" t="s">
        <v>262</v>
      </c>
      <c r="Y87" s="150" t="s">
        <v>262</v>
      </c>
      <c r="Z87" s="153" t="s">
        <v>152</v>
      </c>
      <c r="AA87" s="150"/>
      <c r="AB87" s="153">
        <v>1</v>
      </c>
      <c r="AC87" s="157"/>
      <c r="AD87" s="157"/>
      <c r="AE87" s="157"/>
      <c r="AF87" s="157"/>
      <c r="AG87" s="157"/>
      <c r="AH87" s="157"/>
      <c r="AJ87" s="78" t="s">
        <v>181</v>
      </c>
      <c r="AK87" s="78" t="s">
        <v>148</v>
      </c>
    </row>
    <row r="88" spans="1:34" ht="12.75">
      <c r="A88" s="148"/>
      <c r="B88" s="158"/>
      <c r="C88" s="150"/>
      <c r="D88" s="165" t="s">
        <v>264</v>
      </c>
      <c r="E88" s="166">
        <f>J88</f>
        <v>0</v>
      </c>
      <c r="F88" s="153"/>
      <c r="G88" s="154"/>
      <c r="H88" s="166"/>
      <c r="I88" s="166"/>
      <c r="J88" s="166">
        <f>SUM(J78:J87)</f>
        <v>0</v>
      </c>
      <c r="K88" s="155"/>
      <c r="L88" s="167">
        <f>SUM(L78:L87)</f>
        <v>0.317016</v>
      </c>
      <c r="M88" s="152"/>
      <c r="N88" s="168">
        <f>SUM(N78:N87)</f>
        <v>0</v>
      </c>
      <c r="O88" s="153"/>
      <c r="P88" s="153"/>
      <c r="Q88" s="152"/>
      <c r="R88" s="152"/>
      <c r="S88" s="152"/>
      <c r="T88" s="156"/>
      <c r="U88" s="156"/>
      <c r="V88" s="156"/>
      <c r="W88" s="152">
        <f>SUM(W78:W87)</f>
        <v>25.337</v>
      </c>
      <c r="X88" s="153"/>
      <c r="Y88" s="153"/>
      <c r="Z88" s="153"/>
      <c r="AA88" s="150"/>
      <c r="AB88" s="153"/>
      <c r="AC88" s="157"/>
      <c r="AD88" s="157"/>
      <c r="AE88" s="157"/>
      <c r="AF88" s="157"/>
      <c r="AG88" s="157"/>
      <c r="AH88" s="157"/>
    </row>
    <row r="89" spans="1:34" ht="12.75">
      <c r="A89" s="148"/>
      <c r="B89" s="158"/>
      <c r="C89" s="150"/>
      <c r="D89" s="151"/>
      <c r="E89" s="152"/>
      <c r="F89" s="153"/>
      <c r="G89" s="154"/>
      <c r="H89" s="154"/>
      <c r="I89" s="154"/>
      <c r="J89" s="154"/>
      <c r="K89" s="155"/>
      <c r="L89" s="155"/>
      <c r="M89" s="152"/>
      <c r="N89" s="152"/>
      <c r="O89" s="153"/>
      <c r="P89" s="153"/>
      <c r="Q89" s="152"/>
      <c r="R89" s="152"/>
      <c r="S89" s="152"/>
      <c r="T89" s="156"/>
      <c r="U89" s="156"/>
      <c r="V89" s="156"/>
      <c r="W89" s="152"/>
      <c r="X89" s="153"/>
      <c r="Y89" s="153"/>
      <c r="Z89" s="153"/>
      <c r="AA89" s="150"/>
      <c r="AB89" s="153"/>
      <c r="AC89" s="157"/>
      <c r="AD89" s="157"/>
      <c r="AE89" s="157"/>
      <c r="AF89" s="157"/>
      <c r="AG89" s="157"/>
      <c r="AH89" s="157"/>
    </row>
    <row r="90" spans="1:34" ht="12.75">
      <c r="A90" s="148"/>
      <c r="B90" s="150" t="s">
        <v>265</v>
      </c>
      <c r="C90" s="150"/>
      <c r="D90" s="151"/>
      <c r="E90" s="152"/>
      <c r="F90" s="153"/>
      <c r="G90" s="154"/>
      <c r="H90" s="154"/>
      <c r="I90" s="154"/>
      <c r="J90" s="154"/>
      <c r="K90" s="155"/>
      <c r="L90" s="155"/>
      <c r="M90" s="152"/>
      <c r="N90" s="152"/>
      <c r="O90" s="153"/>
      <c r="P90" s="153"/>
      <c r="Q90" s="152"/>
      <c r="R90" s="152"/>
      <c r="S90" s="152"/>
      <c r="T90" s="156"/>
      <c r="U90" s="156"/>
      <c r="V90" s="156"/>
      <c r="W90" s="152"/>
      <c r="X90" s="153"/>
      <c r="Y90" s="153"/>
      <c r="Z90" s="153"/>
      <c r="AA90" s="150"/>
      <c r="AB90" s="153"/>
      <c r="AC90" s="157"/>
      <c r="AD90" s="157"/>
      <c r="AE90" s="157"/>
      <c r="AF90" s="157"/>
      <c r="AG90" s="157"/>
      <c r="AH90" s="157"/>
    </row>
    <row r="91" spans="1:37" ht="25.5">
      <c r="A91" s="148">
        <v>34</v>
      </c>
      <c r="B91" s="158" t="s">
        <v>266</v>
      </c>
      <c r="C91" s="150" t="s">
        <v>267</v>
      </c>
      <c r="D91" s="151" t="s">
        <v>268</v>
      </c>
      <c r="E91" s="152">
        <v>483.33</v>
      </c>
      <c r="F91" s="153" t="s">
        <v>144</v>
      </c>
      <c r="G91" s="154"/>
      <c r="H91" s="154"/>
      <c r="I91" s="154"/>
      <c r="J91" s="154">
        <f>ROUND(E91*G91,2)</f>
        <v>0</v>
      </c>
      <c r="K91" s="155"/>
      <c r="L91" s="155">
        <f>E91*K91</f>
        <v>0</v>
      </c>
      <c r="M91" s="152"/>
      <c r="N91" s="152">
        <f>E91*M91</f>
        <v>0</v>
      </c>
      <c r="O91" s="153">
        <v>20</v>
      </c>
      <c r="P91" s="153">
        <v>141</v>
      </c>
      <c r="Q91" s="152"/>
      <c r="R91" s="152"/>
      <c r="S91" s="152"/>
      <c r="T91" s="156"/>
      <c r="U91" s="156"/>
      <c r="V91" s="156" t="s">
        <v>179</v>
      </c>
      <c r="W91" s="152">
        <v>45.916</v>
      </c>
      <c r="X91" s="150" t="s">
        <v>267</v>
      </c>
      <c r="Y91" s="150" t="s">
        <v>267</v>
      </c>
      <c r="Z91" s="153" t="s">
        <v>269</v>
      </c>
      <c r="AA91" s="150"/>
      <c r="AB91" s="153">
        <v>1</v>
      </c>
      <c r="AC91" s="157"/>
      <c r="AD91" s="157"/>
      <c r="AE91" s="157"/>
      <c r="AF91" s="157"/>
      <c r="AG91" s="157"/>
      <c r="AH91" s="157"/>
      <c r="AJ91" s="78" t="s">
        <v>181</v>
      </c>
      <c r="AK91" s="78" t="s">
        <v>148</v>
      </c>
    </row>
    <row r="92" spans="1:34" ht="25.5">
      <c r="A92" s="148"/>
      <c r="B92" s="158"/>
      <c r="C92" s="150"/>
      <c r="D92" s="159" t="s">
        <v>149</v>
      </c>
      <c r="E92" s="160"/>
      <c r="F92" s="161"/>
      <c r="G92" s="162"/>
      <c r="H92" s="162"/>
      <c r="I92" s="162"/>
      <c r="J92" s="162"/>
      <c r="K92" s="163"/>
      <c r="L92" s="163"/>
      <c r="M92" s="160"/>
      <c r="N92" s="160"/>
      <c r="O92" s="161"/>
      <c r="P92" s="161"/>
      <c r="Q92" s="160"/>
      <c r="R92" s="160"/>
      <c r="S92" s="160"/>
      <c r="T92" s="164"/>
      <c r="U92" s="164"/>
      <c r="V92" s="164" t="s">
        <v>0</v>
      </c>
      <c r="W92" s="160"/>
      <c r="X92" s="161"/>
      <c r="Y92" s="153"/>
      <c r="Z92" s="153"/>
      <c r="AA92" s="150"/>
      <c r="AB92" s="153"/>
      <c r="AC92" s="157"/>
      <c r="AD92" s="157"/>
      <c r="AE92" s="157"/>
      <c r="AF92" s="157"/>
      <c r="AG92" s="157"/>
      <c r="AH92" s="157"/>
    </row>
    <row r="93" spans="1:34" ht="38.25">
      <c r="A93" s="148"/>
      <c r="B93" s="158"/>
      <c r="C93" s="150"/>
      <c r="D93" s="159" t="s">
        <v>153</v>
      </c>
      <c r="E93" s="160"/>
      <c r="F93" s="161"/>
      <c r="G93" s="162"/>
      <c r="H93" s="162"/>
      <c r="I93" s="162"/>
      <c r="J93" s="162"/>
      <c r="K93" s="163"/>
      <c r="L93" s="163"/>
      <c r="M93" s="160"/>
      <c r="N93" s="160"/>
      <c r="O93" s="161"/>
      <c r="P93" s="161"/>
      <c r="Q93" s="160"/>
      <c r="R93" s="160"/>
      <c r="S93" s="160"/>
      <c r="T93" s="164"/>
      <c r="U93" s="164"/>
      <c r="V93" s="164" t="s">
        <v>0</v>
      </c>
      <c r="W93" s="160"/>
      <c r="X93" s="161"/>
      <c r="Y93" s="153"/>
      <c r="Z93" s="153"/>
      <c r="AA93" s="150"/>
      <c r="AB93" s="153"/>
      <c r="AC93" s="157"/>
      <c r="AD93" s="157"/>
      <c r="AE93" s="157"/>
      <c r="AF93" s="157"/>
      <c r="AG93" s="157"/>
      <c r="AH93" s="157"/>
    </row>
    <row r="94" spans="1:37" ht="12.75">
      <c r="A94" s="148">
        <v>35</v>
      </c>
      <c r="B94" s="158" t="s">
        <v>266</v>
      </c>
      <c r="C94" s="150" t="s">
        <v>270</v>
      </c>
      <c r="D94" s="151" t="s">
        <v>271</v>
      </c>
      <c r="E94" s="152">
        <v>24.167</v>
      </c>
      <c r="F94" s="153" t="s">
        <v>144</v>
      </c>
      <c r="G94" s="154"/>
      <c r="H94" s="154"/>
      <c r="I94" s="154"/>
      <c r="J94" s="154">
        <f>ROUND(E94*G94,2)</f>
        <v>0</v>
      </c>
      <c r="K94" s="155">
        <v>0.00028</v>
      </c>
      <c r="L94" s="155">
        <f>E94*K94</f>
        <v>0.00676676</v>
      </c>
      <c r="M94" s="152"/>
      <c r="N94" s="152">
        <f>E94*M94</f>
        <v>0</v>
      </c>
      <c r="O94" s="153">
        <v>20</v>
      </c>
      <c r="P94" s="153" t="s">
        <v>272</v>
      </c>
      <c r="Q94" s="152"/>
      <c r="R94" s="152"/>
      <c r="S94" s="152"/>
      <c r="T94" s="156"/>
      <c r="U94" s="156"/>
      <c r="V94" s="156" t="s">
        <v>179</v>
      </c>
      <c r="W94" s="152">
        <v>3.456</v>
      </c>
      <c r="X94" s="150" t="s">
        <v>270</v>
      </c>
      <c r="Y94" s="150" t="s">
        <v>270</v>
      </c>
      <c r="Z94" s="153" t="s">
        <v>273</v>
      </c>
      <c r="AA94" s="150"/>
      <c r="AB94" s="153">
        <v>1</v>
      </c>
      <c r="AC94" s="157"/>
      <c r="AD94" s="157"/>
      <c r="AE94" s="157"/>
      <c r="AF94" s="157"/>
      <c r="AG94" s="157"/>
      <c r="AH94" s="157"/>
      <c r="AJ94" s="78" t="s">
        <v>181</v>
      </c>
      <c r="AK94" s="78" t="s">
        <v>148</v>
      </c>
    </row>
    <row r="95" spans="1:34" ht="12.75">
      <c r="A95" s="148"/>
      <c r="B95" s="158"/>
      <c r="C95" s="150"/>
      <c r="D95" s="159" t="s">
        <v>274</v>
      </c>
      <c r="E95" s="160"/>
      <c r="F95" s="161"/>
      <c r="G95" s="162"/>
      <c r="H95" s="162"/>
      <c r="I95" s="162"/>
      <c r="J95" s="162"/>
      <c r="K95" s="163"/>
      <c r="L95" s="163"/>
      <c r="M95" s="160"/>
      <c r="N95" s="160"/>
      <c r="O95" s="161"/>
      <c r="P95" s="161"/>
      <c r="Q95" s="160"/>
      <c r="R95" s="160"/>
      <c r="S95" s="160"/>
      <c r="T95" s="164"/>
      <c r="U95" s="164"/>
      <c r="V95" s="164" t="s">
        <v>0</v>
      </c>
      <c r="W95" s="160"/>
      <c r="X95" s="161"/>
      <c r="Y95" s="153"/>
      <c r="Z95" s="153"/>
      <c r="AA95" s="150"/>
      <c r="AB95" s="153"/>
      <c r="AC95" s="157"/>
      <c r="AD95" s="157"/>
      <c r="AE95" s="157"/>
      <c r="AF95" s="157"/>
      <c r="AG95" s="157"/>
      <c r="AH95" s="157"/>
    </row>
    <row r="96" spans="1:37" ht="12.75">
      <c r="A96" s="148">
        <v>36</v>
      </c>
      <c r="B96" s="158" t="s">
        <v>266</v>
      </c>
      <c r="C96" s="150" t="s">
        <v>275</v>
      </c>
      <c r="D96" s="151" t="s">
        <v>276</v>
      </c>
      <c r="E96" s="152">
        <v>697.41</v>
      </c>
      <c r="F96" s="153" t="s">
        <v>144</v>
      </c>
      <c r="G96" s="154"/>
      <c r="H96" s="154"/>
      <c r="I96" s="154"/>
      <c r="J96" s="154">
        <f>ROUND(E96*G96,2)</f>
        <v>0</v>
      </c>
      <c r="K96" s="155">
        <v>0.0001</v>
      </c>
      <c r="L96" s="155">
        <f>E96*K96</f>
        <v>0.069741</v>
      </c>
      <c r="M96" s="152"/>
      <c r="N96" s="152">
        <f>E96*M96</f>
        <v>0</v>
      </c>
      <c r="O96" s="153">
        <v>20</v>
      </c>
      <c r="P96" s="153">
        <v>143</v>
      </c>
      <c r="Q96" s="152"/>
      <c r="R96" s="152"/>
      <c r="S96" s="152"/>
      <c r="T96" s="156"/>
      <c r="U96" s="156"/>
      <c r="V96" s="156" t="s">
        <v>179</v>
      </c>
      <c r="W96" s="152">
        <v>34.173</v>
      </c>
      <c r="X96" s="150" t="s">
        <v>275</v>
      </c>
      <c r="Y96" s="150" t="s">
        <v>275</v>
      </c>
      <c r="Z96" s="153" t="s">
        <v>273</v>
      </c>
      <c r="AA96" s="150"/>
      <c r="AB96" s="153">
        <v>1</v>
      </c>
      <c r="AC96" s="157"/>
      <c r="AD96" s="157"/>
      <c r="AE96" s="157"/>
      <c r="AF96" s="157"/>
      <c r="AG96" s="157"/>
      <c r="AH96" s="157"/>
      <c r="AJ96" s="78" t="s">
        <v>181</v>
      </c>
      <c r="AK96" s="78" t="s">
        <v>148</v>
      </c>
    </row>
    <row r="97" spans="1:34" ht="12.75">
      <c r="A97" s="148"/>
      <c r="B97" s="158"/>
      <c r="C97" s="150"/>
      <c r="D97" s="159" t="s">
        <v>277</v>
      </c>
      <c r="E97" s="160"/>
      <c r="F97" s="161"/>
      <c r="G97" s="162"/>
      <c r="H97" s="162"/>
      <c r="I97" s="162"/>
      <c r="J97" s="162"/>
      <c r="K97" s="163"/>
      <c r="L97" s="163"/>
      <c r="M97" s="160"/>
      <c r="N97" s="160"/>
      <c r="O97" s="161"/>
      <c r="P97" s="161"/>
      <c r="Q97" s="160"/>
      <c r="R97" s="160"/>
      <c r="S97" s="160"/>
      <c r="T97" s="164"/>
      <c r="U97" s="164"/>
      <c r="V97" s="164" t="s">
        <v>0</v>
      </c>
      <c r="W97" s="160"/>
      <c r="X97" s="161"/>
      <c r="Y97" s="153"/>
      <c r="Z97" s="153"/>
      <c r="AA97" s="150"/>
      <c r="AB97" s="153"/>
      <c r="AC97" s="157"/>
      <c r="AD97" s="157"/>
      <c r="AE97" s="157"/>
      <c r="AF97" s="157"/>
      <c r="AG97" s="157"/>
      <c r="AH97" s="157"/>
    </row>
    <row r="98" spans="1:37" ht="12.75">
      <c r="A98" s="148">
        <v>37</v>
      </c>
      <c r="B98" s="158" t="s">
        <v>266</v>
      </c>
      <c r="C98" s="150" t="s">
        <v>278</v>
      </c>
      <c r="D98" s="151" t="s">
        <v>279</v>
      </c>
      <c r="E98" s="152">
        <v>214.08</v>
      </c>
      <c r="F98" s="153" t="s">
        <v>144</v>
      </c>
      <c r="G98" s="154"/>
      <c r="H98" s="154"/>
      <c r="I98" s="154"/>
      <c r="J98" s="154">
        <f>ROUND(E98*G98,2)</f>
        <v>0</v>
      </c>
      <c r="K98" s="155"/>
      <c r="L98" s="155">
        <f>E98*K98</f>
        <v>0</v>
      </c>
      <c r="M98" s="152"/>
      <c r="N98" s="152">
        <f>E98*M98</f>
        <v>0</v>
      </c>
      <c r="O98" s="153">
        <v>20</v>
      </c>
      <c r="P98" s="153">
        <v>143</v>
      </c>
      <c r="Q98" s="152"/>
      <c r="R98" s="152"/>
      <c r="S98" s="152"/>
      <c r="T98" s="156"/>
      <c r="U98" s="156"/>
      <c r="V98" s="156" t="s">
        <v>179</v>
      </c>
      <c r="W98" s="152"/>
      <c r="X98" s="150" t="s">
        <v>278</v>
      </c>
      <c r="Y98" s="150" t="s">
        <v>278</v>
      </c>
      <c r="Z98" s="153" t="s">
        <v>152</v>
      </c>
      <c r="AA98" s="150"/>
      <c r="AB98" s="153">
        <v>1</v>
      </c>
      <c r="AC98" s="157"/>
      <c r="AD98" s="157"/>
      <c r="AE98" s="157"/>
      <c r="AF98" s="157"/>
      <c r="AG98" s="157"/>
      <c r="AH98" s="157"/>
      <c r="AJ98" s="78" t="s">
        <v>181</v>
      </c>
      <c r="AK98" s="78" t="s">
        <v>148</v>
      </c>
    </row>
    <row r="99" spans="1:34" ht="25.5">
      <c r="A99" s="148"/>
      <c r="B99" s="158"/>
      <c r="C99" s="150"/>
      <c r="D99" s="159" t="s">
        <v>280</v>
      </c>
      <c r="E99" s="160"/>
      <c r="F99" s="161"/>
      <c r="G99" s="162"/>
      <c r="H99" s="162"/>
      <c r="I99" s="162"/>
      <c r="J99" s="162"/>
      <c r="K99" s="163"/>
      <c r="L99" s="163"/>
      <c r="M99" s="160"/>
      <c r="N99" s="160"/>
      <c r="O99" s="161"/>
      <c r="P99" s="161"/>
      <c r="Q99" s="160"/>
      <c r="R99" s="160"/>
      <c r="S99" s="160"/>
      <c r="T99" s="164"/>
      <c r="U99" s="164"/>
      <c r="V99" s="164" t="s">
        <v>0</v>
      </c>
      <c r="W99" s="160"/>
      <c r="X99" s="161"/>
      <c r="Y99" s="153"/>
      <c r="Z99" s="153"/>
      <c r="AA99" s="150"/>
      <c r="AB99" s="153"/>
      <c r="AC99" s="157"/>
      <c r="AD99" s="157"/>
      <c r="AE99" s="157"/>
      <c r="AF99" s="157"/>
      <c r="AG99" s="157"/>
      <c r="AH99" s="157"/>
    </row>
    <row r="100" spans="1:37" ht="25.5">
      <c r="A100" s="148">
        <v>38</v>
      </c>
      <c r="B100" s="158" t="s">
        <v>266</v>
      </c>
      <c r="C100" s="150" t="s">
        <v>281</v>
      </c>
      <c r="D100" s="151" t="s">
        <v>282</v>
      </c>
      <c r="E100" s="152">
        <v>483.33</v>
      </c>
      <c r="F100" s="153" t="s">
        <v>144</v>
      </c>
      <c r="G100" s="154"/>
      <c r="H100" s="154"/>
      <c r="I100" s="154"/>
      <c r="J100" s="154">
        <f>ROUND(E100*G100,2)</f>
        <v>0</v>
      </c>
      <c r="K100" s="155">
        <v>0.00018</v>
      </c>
      <c r="L100" s="155">
        <f>E100*K100</f>
        <v>0.0869994</v>
      </c>
      <c r="M100" s="152"/>
      <c r="N100" s="152">
        <f>E100*M100</f>
        <v>0</v>
      </c>
      <c r="O100" s="153">
        <v>20</v>
      </c>
      <c r="P100" s="153" t="s">
        <v>272</v>
      </c>
      <c r="Q100" s="152"/>
      <c r="R100" s="152"/>
      <c r="S100" s="152"/>
      <c r="T100" s="156"/>
      <c r="U100" s="156"/>
      <c r="V100" s="156" t="s">
        <v>179</v>
      </c>
      <c r="W100" s="152">
        <v>39.15</v>
      </c>
      <c r="X100" s="150" t="s">
        <v>281</v>
      </c>
      <c r="Y100" s="150" t="s">
        <v>281</v>
      </c>
      <c r="Z100" s="153" t="s">
        <v>273</v>
      </c>
      <c r="AA100" s="150"/>
      <c r="AB100" s="153">
        <v>1</v>
      </c>
      <c r="AC100" s="157"/>
      <c r="AD100" s="157"/>
      <c r="AE100" s="157"/>
      <c r="AF100" s="157"/>
      <c r="AG100" s="157"/>
      <c r="AH100" s="157"/>
      <c r="AJ100" s="78" t="s">
        <v>181</v>
      </c>
      <c r="AK100" s="78" t="s">
        <v>148</v>
      </c>
    </row>
    <row r="101" spans="1:34" ht="12.75">
      <c r="A101" s="148"/>
      <c r="B101" s="158"/>
      <c r="C101" s="150"/>
      <c r="D101" s="165" t="s">
        <v>283</v>
      </c>
      <c r="E101" s="166">
        <f>J101</f>
        <v>0</v>
      </c>
      <c r="F101" s="153"/>
      <c r="G101" s="154"/>
      <c r="H101" s="166"/>
      <c r="I101" s="166"/>
      <c r="J101" s="166">
        <f>SUM(J90:J100)</f>
        <v>0</v>
      </c>
      <c r="K101" s="155"/>
      <c r="L101" s="167">
        <f>SUM(L90:L100)</f>
        <v>0.16350715999999998</v>
      </c>
      <c r="M101" s="152"/>
      <c r="N101" s="168">
        <f>SUM(N90:N100)</f>
        <v>0</v>
      </c>
      <c r="O101" s="153"/>
      <c r="P101" s="153"/>
      <c r="Q101" s="152"/>
      <c r="R101" s="152"/>
      <c r="S101" s="152"/>
      <c r="T101" s="156"/>
      <c r="U101" s="156"/>
      <c r="V101" s="156"/>
      <c r="W101" s="152">
        <f>SUM(W90:W100)</f>
        <v>122.695</v>
      </c>
      <c r="X101" s="153"/>
      <c r="Y101" s="153"/>
      <c r="Z101" s="153"/>
      <c r="AA101" s="150"/>
      <c r="AB101" s="153"/>
      <c r="AC101" s="157"/>
      <c r="AD101" s="157"/>
      <c r="AE101" s="157"/>
      <c r="AF101" s="157"/>
      <c r="AG101" s="157"/>
      <c r="AH101" s="157"/>
    </row>
    <row r="102" spans="1:34" ht="12.75">
      <c r="A102" s="148"/>
      <c r="B102" s="158"/>
      <c r="C102" s="150"/>
      <c r="D102" s="151"/>
      <c r="E102" s="152"/>
      <c r="F102" s="153"/>
      <c r="G102" s="154"/>
      <c r="H102" s="154"/>
      <c r="I102" s="154"/>
      <c r="J102" s="154"/>
      <c r="K102" s="155"/>
      <c r="L102" s="155"/>
      <c r="M102" s="152"/>
      <c r="N102" s="152"/>
      <c r="O102" s="153"/>
      <c r="P102" s="153"/>
      <c r="Q102" s="152"/>
      <c r="R102" s="152"/>
      <c r="S102" s="152"/>
      <c r="T102" s="156"/>
      <c r="U102" s="156"/>
      <c r="V102" s="156"/>
      <c r="W102" s="152"/>
      <c r="X102" s="153"/>
      <c r="Y102" s="153"/>
      <c r="Z102" s="153"/>
      <c r="AA102" s="150"/>
      <c r="AB102" s="153"/>
      <c r="AC102" s="157"/>
      <c r="AD102" s="157"/>
      <c r="AE102" s="157"/>
      <c r="AF102" s="157"/>
      <c r="AG102" s="157"/>
      <c r="AH102" s="157"/>
    </row>
    <row r="103" spans="1:34" ht="12.75">
      <c r="A103" s="148"/>
      <c r="B103" s="158"/>
      <c r="C103" s="150"/>
      <c r="D103" s="165" t="s">
        <v>284</v>
      </c>
      <c r="E103" s="166">
        <f>J103</f>
        <v>0</v>
      </c>
      <c r="F103" s="153"/>
      <c r="G103" s="154"/>
      <c r="H103" s="166"/>
      <c r="I103" s="166"/>
      <c r="J103" s="166">
        <f>+J40+J45+J59+J72+J76+J88+J101</f>
        <v>0</v>
      </c>
      <c r="K103" s="155"/>
      <c r="L103" s="167">
        <f>+L40+L45+L59+L72+L76+L88+L101</f>
        <v>4.19762856</v>
      </c>
      <c r="M103" s="152"/>
      <c r="N103" s="168">
        <f>+N40+N45+N59+N72+N76+N88+N101</f>
        <v>0.01333</v>
      </c>
      <c r="O103" s="153"/>
      <c r="P103" s="153"/>
      <c r="Q103" s="152"/>
      <c r="R103" s="152"/>
      <c r="S103" s="152"/>
      <c r="T103" s="156"/>
      <c r="U103" s="156"/>
      <c r="V103" s="156"/>
      <c r="W103" s="152">
        <f>+W40+W45+W59+W72+W76+W88+W101</f>
        <v>405.426</v>
      </c>
      <c r="X103" s="153"/>
      <c r="Y103" s="153"/>
      <c r="Z103" s="153"/>
      <c r="AA103" s="150"/>
      <c r="AB103" s="153"/>
      <c r="AC103" s="157"/>
      <c r="AD103" s="157"/>
      <c r="AE103" s="157"/>
      <c r="AF103" s="157"/>
      <c r="AG103" s="157"/>
      <c r="AH103" s="157"/>
    </row>
    <row r="104" spans="1:34" ht="12.75">
      <c r="A104" s="148"/>
      <c r="B104" s="158"/>
      <c r="C104" s="150"/>
      <c r="D104" s="151"/>
      <c r="E104" s="152"/>
      <c r="F104" s="153"/>
      <c r="G104" s="154"/>
      <c r="H104" s="154"/>
      <c r="I104" s="154"/>
      <c r="J104" s="154"/>
      <c r="K104" s="155"/>
      <c r="L104" s="155"/>
      <c r="M104" s="152"/>
      <c r="N104" s="152"/>
      <c r="O104" s="153"/>
      <c r="P104" s="153"/>
      <c r="Q104" s="152"/>
      <c r="R104" s="152"/>
      <c r="S104" s="152"/>
      <c r="T104" s="156"/>
      <c r="U104" s="156"/>
      <c r="V104" s="156"/>
      <c r="W104" s="152"/>
      <c r="X104" s="153"/>
      <c r="Y104" s="153"/>
      <c r="Z104" s="153"/>
      <c r="AA104" s="150"/>
      <c r="AB104" s="153"/>
      <c r="AC104" s="157"/>
      <c r="AD104" s="157"/>
      <c r="AE104" s="157"/>
      <c r="AF104" s="157"/>
      <c r="AG104" s="157"/>
      <c r="AH104" s="157"/>
    </row>
    <row r="105" spans="1:34" ht="12.75">
      <c r="A105" s="148"/>
      <c r="B105" s="158"/>
      <c r="C105" s="150"/>
      <c r="D105" s="169" t="s">
        <v>285</v>
      </c>
      <c r="E105" s="166">
        <f>J105</f>
        <v>0</v>
      </c>
      <c r="F105" s="153"/>
      <c r="G105" s="154"/>
      <c r="H105" s="166"/>
      <c r="I105" s="166"/>
      <c r="J105" s="166">
        <f>+J35+J103</f>
        <v>0</v>
      </c>
      <c r="K105" s="155"/>
      <c r="L105" s="167">
        <f>+L35+L103</f>
        <v>12.023947960000001</v>
      </c>
      <c r="M105" s="152"/>
      <c r="N105" s="168">
        <f>+N35+N103</f>
        <v>0.01333</v>
      </c>
      <c r="O105" s="153"/>
      <c r="P105" s="153"/>
      <c r="Q105" s="152"/>
      <c r="R105" s="152"/>
      <c r="S105" s="152"/>
      <c r="T105" s="156"/>
      <c r="U105" s="156"/>
      <c r="V105" s="156"/>
      <c r="W105" s="152">
        <f>+W35+W103</f>
        <v>763.5709999999999</v>
      </c>
      <c r="X105" s="153"/>
      <c r="Y105" s="153"/>
      <c r="Z105" s="153"/>
      <c r="AA105" s="150"/>
      <c r="AB105" s="153"/>
      <c r="AC105" s="157"/>
      <c r="AD105" s="157"/>
      <c r="AE105" s="157"/>
      <c r="AF105" s="157"/>
      <c r="AG105" s="157"/>
      <c r="AH105" s="157"/>
    </row>
  </sheetData>
  <printOptions horizontalCentered="1"/>
  <pageMargins left="0.393055555555556" right="0.354166666666667" top="0.629166666666667" bottom="0.590277777777778" header="0.511805555555556" footer="0.354166666666667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43.421875" style="78" customWidth="1"/>
    <col min="2" max="2" width="13.00390625" style="79" customWidth="1"/>
    <col min="3" max="3" width="12.7109375" style="79" customWidth="1"/>
    <col min="4" max="4" width="12.421875" style="79" customWidth="1"/>
    <col min="5" max="5" width="13.28125" style="80" customWidth="1"/>
    <col min="6" max="6" width="11.421875" style="81" customWidth="1"/>
    <col min="7" max="7" width="9.140625" style="81" customWidth="1"/>
    <col min="8" max="23" width="9.140625" style="78" customWidth="1"/>
    <col min="24" max="25" width="5.7109375" style="78" customWidth="1"/>
    <col min="26" max="26" width="6.57421875" style="78" customWidth="1"/>
    <col min="27" max="27" width="24.28125" style="78" customWidth="1"/>
    <col min="28" max="28" width="4.28125" style="78" customWidth="1"/>
    <col min="29" max="29" width="8.28125" style="78" customWidth="1"/>
    <col min="30" max="30" width="8.7109375" style="78" customWidth="1"/>
    <col min="31" max="16384" width="9.140625" style="78" customWidth="1"/>
  </cols>
  <sheetData>
    <row r="1" spans="1:30" ht="12.75">
      <c r="A1" s="82" t="s">
        <v>111</v>
      </c>
      <c r="C1" s="78"/>
      <c r="E1" s="82" t="s">
        <v>112</v>
      </c>
      <c r="F1" s="78"/>
      <c r="G1" s="78"/>
      <c r="Z1" s="75" t="s">
        <v>3</v>
      </c>
      <c r="AA1" s="75" t="s">
        <v>4</v>
      </c>
      <c r="AB1" s="75" t="s">
        <v>5</v>
      </c>
      <c r="AC1" s="75" t="s">
        <v>6</v>
      </c>
      <c r="AD1" s="75" t="s">
        <v>7</v>
      </c>
    </row>
    <row r="2" spans="1:30" ht="12.75">
      <c r="A2" s="82" t="s">
        <v>113</v>
      </c>
      <c r="C2" s="78"/>
      <c r="E2" s="82" t="s">
        <v>114</v>
      </c>
      <c r="F2" s="78"/>
      <c r="G2" s="78"/>
      <c r="Z2" s="75" t="s">
        <v>10</v>
      </c>
      <c r="AA2" s="76" t="s">
        <v>64</v>
      </c>
      <c r="AB2" s="76" t="s">
        <v>12</v>
      </c>
      <c r="AC2" s="76"/>
      <c r="AD2" s="77"/>
    </row>
    <row r="3" spans="1:30" ht="12.75">
      <c r="A3" s="82" t="s">
        <v>13</v>
      </c>
      <c r="C3" s="78"/>
      <c r="E3" s="82" t="s">
        <v>286</v>
      </c>
      <c r="F3" s="78"/>
      <c r="G3" s="78"/>
      <c r="Z3" s="75" t="s">
        <v>14</v>
      </c>
      <c r="AA3" s="76" t="s">
        <v>65</v>
      </c>
      <c r="AB3" s="76" t="s">
        <v>12</v>
      </c>
      <c r="AC3" s="76" t="s">
        <v>16</v>
      </c>
      <c r="AD3" s="77" t="s">
        <v>17</v>
      </c>
    </row>
    <row r="4" spans="2:30" ht="12.75">
      <c r="B4" s="78"/>
      <c r="C4" s="78"/>
      <c r="D4" s="78"/>
      <c r="E4" s="78"/>
      <c r="F4" s="78"/>
      <c r="G4" s="78"/>
      <c r="Z4" s="75" t="s">
        <v>18</v>
      </c>
      <c r="AA4" s="76" t="s">
        <v>66</v>
      </c>
      <c r="AB4" s="76" t="s">
        <v>12</v>
      </c>
      <c r="AC4" s="76"/>
      <c r="AD4" s="77"/>
    </row>
    <row r="5" spans="1:30" ht="12.75">
      <c r="A5" s="82" t="s">
        <v>115</v>
      </c>
      <c r="B5" s="78"/>
      <c r="C5" s="78"/>
      <c r="D5" s="78"/>
      <c r="E5" s="78"/>
      <c r="F5" s="78"/>
      <c r="G5" s="78"/>
      <c r="Z5" s="75" t="s">
        <v>20</v>
      </c>
      <c r="AA5" s="76" t="s">
        <v>65</v>
      </c>
      <c r="AB5" s="76" t="s">
        <v>12</v>
      </c>
      <c r="AC5" s="76" t="s">
        <v>16</v>
      </c>
      <c r="AD5" s="77" t="s">
        <v>17</v>
      </c>
    </row>
    <row r="6" spans="1:30" ht="12.75">
      <c r="A6" s="82" t="s">
        <v>116</v>
      </c>
      <c r="B6" s="78"/>
      <c r="C6" s="78"/>
      <c r="D6" s="78"/>
      <c r="E6" s="78"/>
      <c r="F6" s="78"/>
      <c r="G6" s="78"/>
      <c r="Z6" s="87"/>
      <c r="AA6" s="87"/>
      <c r="AB6" s="87"/>
      <c r="AC6" s="87"/>
      <c r="AD6" s="87"/>
    </row>
    <row r="7" spans="1:7" ht="12.75">
      <c r="A7" s="82" t="s">
        <v>288</v>
      </c>
      <c r="B7" s="78"/>
      <c r="C7" s="78"/>
      <c r="D7" s="78"/>
      <c r="E7" s="78"/>
      <c r="F7" s="78"/>
      <c r="G7" s="78"/>
    </row>
    <row r="8" spans="1:7" ht="13.5">
      <c r="A8" s="174" t="s">
        <v>1</v>
      </c>
      <c r="B8" s="83" t="s">
        <v>290</v>
      </c>
      <c r="G8" s="78"/>
    </row>
    <row r="9" spans="1:7" ht="12.75">
      <c r="A9" s="84" t="s">
        <v>67</v>
      </c>
      <c r="B9" s="84" t="s">
        <v>29</v>
      </c>
      <c r="C9" s="84" t="s">
        <v>30</v>
      </c>
      <c r="D9" s="84" t="s">
        <v>31</v>
      </c>
      <c r="E9" s="85" t="s">
        <v>32</v>
      </c>
      <c r="F9" s="85" t="s">
        <v>33</v>
      </c>
      <c r="G9" s="85" t="s">
        <v>38</v>
      </c>
    </row>
    <row r="10" spans="1:7" ht="12.75">
      <c r="A10" s="86"/>
      <c r="B10" s="86"/>
      <c r="C10" s="86" t="s">
        <v>54</v>
      </c>
      <c r="D10" s="86"/>
      <c r="E10" s="86" t="s">
        <v>31</v>
      </c>
      <c r="F10" s="86" t="s">
        <v>31</v>
      </c>
      <c r="G10" s="86" t="s">
        <v>31</v>
      </c>
    </row>
    <row r="12" spans="1:7" ht="12.75">
      <c r="A12" s="170" t="s">
        <v>140</v>
      </c>
      <c r="B12" s="171">
        <f>Prehlad!H26</f>
        <v>0</v>
      </c>
      <c r="C12" s="171">
        <f>Prehlad!I26</f>
        <v>0</v>
      </c>
      <c r="D12" s="171">
        <f>Prehlad!J26</f>
        <v>0</v>
      </c>
      <c r="E12" s="172">
        <f>Prehlad!L26</f>
        <v>7.8234314000000005</v>
      </c>
      <c r="F12" s="173">
        <f>Prehlad!N26</f>
        <v>0</v>
      </c>
      <c r="G12" s="173">
        <f>Prehlad!W26</f>
        <v>317.28</v>
      </c>
    </row>
    <row r="13" spans="1:7" ht="12.75">
      <c r="A13" s="170" t="s">
        <v>164</v>
      </c>
      <c r="B13" s="171">
        <f>Prehlad!H33</f>
        <v>0</v>
      </c>
      <c r="C13" s="171">
        <f>Prehlad!I33</f>
        <v>0</v>
      </c>
      <c r="D13" s="171">
        <f>Prehlad!J33</f>
        <v>0</v>
      </c>
      <c r="E13" s="172">
        <f>Prehlad!L33</f>
        <v>0.0028880000000000004</v>
      </c>
      <c r="F13" s="173">
        <f>Prehlad!N33</f>
        <v>0</v>
      </c>
      <c r="G13" s="173">
        <f>Prehlad!W33</f>
        <v>40.865</v>
      </c>
    </row>
    <row r="14" spans="1:7" ht="12.75">
      <c r="A14" s="170" t="s">
        <v>173</v>
      </c>
      <c r="B14" s="171">
        <f>Prehlad!H35</f>
        <v>0</v>
      </c>
      <c r="C14" s="171">
        <f>Prehlad!I35</f>
        <v>0</v>
      </c>
      <c r="D14" s="171">
        <f>Prehlad!J35</f>
        <v>0</v>
      </c>
      <c r="E14" s="172">
        <f>Prehlad!L35</f>
        <v>7.8263194</v>
      </c>
      <c r="F14" s="173">
        <f>Prehlad!N35</f>
        <v>0</v>
      </c>
      <c r="G14" s="173">
        <f>Prehlad!W35</f>
        <v>358.145</v>
      </c>
    </row>
    <row r="15" spans="1:7" ht="12.75">
      <c r="A15" s="170"/>
      <c r="B15" s="171"/>
      <c r="C15" s="171"/>
      <c r="D15" s="171"/>
      <c r="E15" s="172"/>
      <c r="F15" s="173"/>
      <c r="G15" s="173"/>
    </row>
    <row r="16" spans="1:7" ht="12.75">
      <c r="A16" s="170" t="s">
        <v>175</v>
      </c>
      <c r="B16" s="171">
        <f>Prehlad!H40</f>
        <v>0</v>
      </c>
      <c r="C16" s="171">
        <f>Prehlad!I40</f>
        <v>0</v>
      </c>
      <c r="D16" s="171">
        <f>Prehlad!J40</f>
        <v>0</v>
      </c>
      <c r="E16" s="172">
        <f>Prehlad!L40</f>
        <v>0.009990399999999998</v>
      </c>
      <c r="F16" s="173">
        <f>Prehlad!N40</f>
        <v>0</v>
      </c>
      <c r="G16" s="173">
        <f>Prehlad!W40</f>
        <v>5.852</v>
      </c>
    </row>
    <row r="17" spans="1:7" ht="12.75">
      <c r="A17" s="170" t="s">
        <v>183</v>
      </c>
      <c r="B17" s="171">
        <f>Prehlad!H45</f>
        <v>0</v>
      </c>
      <c r="C17" s="171">
        <f>Prehlad!I45</f>
        <v>0</v>
      </c>
      <c r="D17" s="171">
        <f>Prehlad!J45</f>
        <v>0</v>
      </c>
      <c r="E17" s="172">
        <f>Prehlad!L45</f>
        <v>3.332615</v>
      </c>
      <c r="F17" s="173">
        <f>Prehlad!N45</f>
        <v>0</v>
      </c>
      <c r="G17" s="173">
        <f>Prehlad!W45</f>
        <v>203.639</v>
      </c>
    </row>
    <row r="18" spans="1:7" ht="12.75">
      <c r="A18" s="170" t="s">
        <v>190</v>
      </c>
      <c r="B18" s="171">
        <f>Prehlad!H59</f>
        <v>0</v>
      </c>
      <c r="C18" s="171">
        <f>Prehlad!I59</f>
        <v>0</v>
      </c>
      <c r="D18" s="171">
        <f>Prehlad!J59</f>
        <v>0</v>
      </c>
      <c r="E18" s="172">
        <f>Prehlad!L59</f>
        <v>0.30700000000000005</v>
      </c>
      <c r="F18" s="173">
        <f>Prehlad!N59</f>
        <v>0</v>
      </c>
      <c r="G18" s="173">
        <f>Prehlad!W59</f>
        <v>24.554</v>
      </c>
    </row>
    <row r="19" spans="1:7" ht="12.75">
      <c r="A19" s="170" t="s">
        <v>223</v>
      </c>
      <c r="B19" s="171">
        <f>Prehlad!H72</f>
        <v>0</v>
      </c>
      <c r="C19" s="171">
        <f>Prehlad!I72</f>
        <v>0</v>
      </c>
      <c r="D19" s="171">
        <f>Prehlad!J72</f>
        <v>0</v>
      </c>
      <c r="E19" s="172">
        <f>Prehlad!L72</f>
        <v>0.0675</v>
      </c>
      <c r="F19" s="173">
        <f>Prehlad!N72</f>
        <v>0</v>
      </c>
      <c r="G19" s="173">
        <f>Prehlad!W72</f>
        <v>19.95</v>
      </c>
    </row>
    <row r="20" spans="1:7" ht="12.75">
      <c r="A20" s="170" t="s">
        <v>245</v>
      </c>
      <c r="B20" s="171">
        <f>Prehlad!H76</f>
        <v>0</v>
      </c>
      <c r="C20" s="171">
        <f>Prehlad!I76</f>
        <v>0</v>
      </c>
      <c r="D20" s="171">
        <f>Prehlad!J76</f>
        <v>0</v>
      </c>
      <c r="E20" s="172">
        <f>Prehlad!L76</f>
        <v>0</v>
      </c>
      <c r="F20" s="173">
        <f>Prehlad!N76</f>
        <v>0.01333</v>
      </c>
      <c r="G20" s="173">
        <f>Prehlad!W76</f>
        <v>3.399</v>
      </c>
    </row>
    <row r="21" spans="1:7" ht="12.75">
      <c r="A21" s="170" t="s">
        <v>251</v>
      </c>
      <c r="B21" s="171">
        <f>Prehlad!H88</f>
        <v>0</v>
      </c>
      <c r="C21" s="171">
        <f>Prehlad!I88</f>
        <v>0</v>
      </c>
      <c r="D21" s="171">
        <f>Prehlad!J88</f>
        <v>0</v>
      </c>
      <c r="E21" s="172">
        <f>Prehlad!L88</f>
        <v>0.317016</v>
      </c>
      <c r="F21" s="173">
        <f>Prehlad!N88</f>
        <v>0</v>
      </c>
      <c r="G21" s="173">
        <f>Prehlad!W88</f>
        <v>25.337</v>
      </c>
    </row>
    <row r="22" spans="1:7" ht="12.75">
      <c r="A22" s="170" t="s">
        <v>265</v>
      </c>
      <c r="B22" s="171">
        <f>Prehlad!H101</f>
        <v>0</v>
      </c>
      <c r="C22" s="171">
        <f>Prehlad!I101</f>
        <v>0</v>
      </c>
      <c r="D22" s="171">
        <f>Prehlad!J101</f>
        <v>0</v>
      </c>
      <c r="E22" s="172">
        <f>Prehlad!L101</f>
        <v>0.16350715999999998</v>
      </c>
      <c r="F22" s="173">
        <f>Prehlad!N101</f>
        <v>0</v>
      </c>
      <c r="G22" s="173">
        <f>Prehlad!W101</f>
        <v>122.695</v>
      </c>
    </row>
    <row r="23" spans="1:7" ht="12.75">
      <c r="A23" s="170" t="s">
        <v>284</v>
      </c>
      <c r="B23" s="171">
        <f>Prehlad!H103</f>
        <v>0</v>
      </c>
      <c r="C23" s="171">
        <f>Prehlad!I103</f>
        <v>0</v>
      </c>
      <c r="D23" s="171">
        <f>Prehlad!J103</f>
        <v>0</v>
      </c>
      <c r="E23" s="172">
        <f>Prehlad!L103</f>
        <v>4.19762856</v>
      </c>
      <c r="F23" s="173">
        <f>Prehlad!N103</f>
        <v>0.01333</v>
      </c>
      <c r="G23" s="173">
        <f>Prehlad!W103</f>
        <v>405.426</v>
      </c>
    </row>
    <row r="24" spans="1:7" ht="12.75">
      <c r="A24" s="170"/>
      <c r="B24" s="171"/>
      <c r="C24" s="171"/>
      <c r="D24" s="171"/>
      <c r="E24" s="172"/>
      <c r="F24" s="173"/>
      <c r="G24" s="173"/>
    </row>
    <row r="25" spans="1:7" ht="12.75">
      <c r="A25" s="170"/>
      <c r="B25" s="171"/>
      <c r="C25" s="171"/>
      <c r="D25" s="171"/>
      <c r="E25" s="172"/>
      <c r="F25" s="173"/>
      <c r="G25" s="173"/>
    </row>
    <row r="26" spans="1:7" ht="12.75">
      <c r="A26" s="170" t="s">
        <v>285</v>
      </c>
      <c r="B26" s="171">
        <f>Prehlad!H105</f>
        <v>0</v>
      </c>
      <c r="C26" s="171">
        <f>Prehlad!I105</f>
        <v>0</v>
      </c>
      <c r="D26" s="171">
        <f>Prehlad!J105</f>
        <v>0</v>
      </c>
      <c r="E26" s="172">
        <f>Prehlad!L105</f>
        <v>12.023947960000001</v>
      </c>
      <c r="F26" s="173">
        <f>Prehlad!N105</f>
        <v>0.01333</v>
      </c>
      <c r="G26" s="173">
        <f>Prehlad!W105</f>
        <v>763.5709999999999</v>
      </c>
    </row>
  </sheetData>
  <printOptions horizontalCentered="1"/>
  <pageMargins left="0.393055555555556" right="0.354166666666667" top="0.629166666666667" bottom="0.590277777777778" header="0.511805555555556" footer="0.354166666666667"/>
  <pageSetup horizontalDpi="600" verticalDpi="600" orientation="landscape" paperSize="9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7"/>
  <sheetViews>
    <sheetView showGridLines="0" showZeros="0" tabSelected="1" workbookViewId="0" topLeftCell="A1">
      <selection activeCell="H2" sqref="H2"/>
    </sheetView>
  </sheetViews>
  <sheetFormatPr defaultColWidth="9.140625" defaultRowHeight="12.75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22.7109375" style="1" customWidth="1"/>
    <col min="9" max="9" width="14.00390625" style="1" customWidth="1"/>
    <col min="10" max="10" width="4.28125" style="1" customWidth="1"/>
    <col min="11" max="11" width="19.7109375" style="1" customWidth="1"/>
    <col min="12" max="12" width="9.7109375" style="1" customWidth="1"/>
    <col min="13" max="13" width="14.00390625" style="1" customWidth="1"/>
    <col min="14" max="14" width="0.71875" style="1" customWidth="1"/>
    <col min="15" max="15" width="1.421875" style="1" customWidth="1"/>
    <col min="16" max="23" width="9.140625" style="1" customWidth="1"/>
    <col min="24" max="25" width="5.71093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 s="175" t="s">
        <v>1</v>
      </c>
      <c r="C1" s="2"/>
      <c r="D1" s="2"/>
      <c r="E1" s="2"/>
      <c r="F1" s="2"/>
      <c r="G1" s="2"/>
      <c r="H1" s="3" t="s">
        <v>291</v>
      </c>
      <c r="I1" s="2"/>
      <c r="J1" s="2"/>
      <c r="K1" s="2"/>
      <c r="L1" s="2"/>
      <c r="M1" s="2"/>
      <c r="Z1" s="75" t="s">
        <v>3</v>
      </c>
      <c r="AA1" s="75" t="s">
        <v>4</v>
      </c>
      <c r="AB1" s="75" t="s">
        <v>5</v>
      </c>
      <c r="AC1" s="75" t="s">
        <v>6</v>
      </c>
      <c r="AD1" s="75" t="s">
        <v>7</v>
      </c>
    </row>
    <row r="2" spans="2:30" ht="18" customHeight="1">
      <c r="B2" s="4" t="s">
        <v>117</v>
      </c>
      <c r="C2" s="5"/>
      <c r="D2" s="5"/>
      <c r="E2" s="5"/>
      <c r="F2" s="5"/>
      <c r="G2" s="6" t="s">
        <v>68</v>
      </c>
      <c r="H2" s="5" t="s">
        <v>118</v>
      </c>
      <c r="I2" s="5"/>
      <c r="J2" s="6" t="s">
        <v>69</v>
      </c>
      <c r="K2" s="5"/>
      <c r="L2" s="5"/>
      <c r="M2" s="52"/>
      <c r="Z2" s="75" t="s">
        <v>10</v>
      </c>
      <c r="AA2" s="76" t="s">
        <v>70</v>
      </c>
      <c r="AB2" s="76" t="s">
        <v>12</v>
      </c>
      <c r="AC2" s="76"/>
      <c r="AD2" s="77"/>
    </row>
    <row r="3" spans="2:30" ht="18" customHeight="1">
      <c r="B3" s="7" t="s">
        <v>119</v>
      </c>
      <c r="C3" s="8"/>
      <c r="D3" s="8"/>
      <c r="E3" s="8"/>
      <c r="F3" s="8"/>
      <c r="G3" s="9" t="s">
        <v>120</v>
      </c>
      <c r="H3" s="8"/>
      <c r="I3" s="8"/>
      <c r="J3" s="9" t="s">
        <v>71</v>
      </c>
      <c r="K3" s="8"/>
      <c r="L3" s="8"/>
      <c r="M3" s="53"/>
      <c r="Z3" s="75" t="s">
        <v>14</v>
      </c>
      <c r="AA3" s="76" t="s">
        <v>72</v>
      </c>
      <c r="AB3" s="76" t="s">
        <v>12</v>
      </c>
      <c r="AC3" s="76" t="s">
        <v>16</v>
      </c>
      <c r="AD3" s="77" t="s">
        <v>17</v>
      </c>
    </row>
    <row r="4" spans="2:30" ht="18" customHeight="1">
      <c r="B4" s="10" t="s">
        <v>287</v>
      </c>
      <c r="C4" s="11"/>
      <c r="D4" s="11"/>
      <c r="E4" s="11"/>
      <c r="F4" s="11"/>
      <c r="G4" s="12"/>
      <c r="H4" s="11"/>
      <c r="I4" s="11"/>
      <c r="J4" s="12" t="s">
        <v>73</v>
      </c>
      <c r="K4" s="176">
        <v>44007</v>
      </c>
      <c r="L4" s="11" t="s">
        <v>74</v>
      </c>
      <c r="M4" s="54"/>
      <c r="Z4" s="75" t="s">
        <v>18</v>
      </c>
      <c r="AA4" s="76" t="s">
        <v>75</v>
      </c>
      <c r="AB4" s="76" t="s">
        <v>12</v>
      </c>
      <c r="AC4" s="76"/>
      <c r="AD4" s="77"/>
    </row>
    <row r="5" spans="2:30" ht="18" customHeight="1">
      <c r="B5" s="4" t="s">
        <v>76</v>
      </c>
      <c r="C5" s="5"/>
      <c r="D5" s="5" t="s">
        <v>121</v>
      </c>
      <c r="E5" s="5"/>
      <c r="F5" s="5"/>
      <c r="G5" s="13" t="s">
        <v>122</v>
      </c>
      <c r="H5" s="5"/>
      <c r="I5" s="5"/>
      <c r="J5" s="5" t="s">
        <v>77</v>
      </c>
      <c r="K5" s="5"/>
      <c r="L5" s="5" t="s">
        <v>78</v>
      </c>
      <c r="M5" s="52"/>
      <c r="Z5" s="75" t="s">
        <v>20</v>
      </c>
      <c r="AA5" s="76" t="s">
        <v>72</v>
      </c>
      <c r="AB5" s="76" t="s">
        <v>12</v>
      </c>
      <c r="AC5" s="76" t="s">
        <v>16</v>
      </c>
      <c r="AD5" s="77" t="s">
        <v>17</v>
      </c>
    </row>
    <row r="6" spans="2:13" ht="18" customHeight="1">
      <c r="B6" s="7" t="s">
        <v>79</v>
      </c>
      <c r="C6" s="8"/>
      <c r="D6" s="8"/>
      <c r="E6" s="8"/>
      <c r="F6" s="8"/>
      <c r="G6" s="14"/>
      <c r="H6" s="8"/>
      <c r="I6" s="8"/>
      <c r="J6" s="8" t="s">
        <v>77</v>
      </c>
      <c r="K6" s="8"/>
      <c r="L6" s="8" t="s">
        <v>78</v>
      </c>
      <c r="M6" s="53"/>
    </row>
    <row r="7" spans="2:13" ht="18" customHeight="1">
      <c r="B7" s="10" t="s">
        <v>80</v>
      </c>
      <c r="C7" s="11"/>
      <c r="D7" s="11" t="s">
        <v>123</v>
      </c>
      <c r="E7" s="11"/>
      <c r="F7" s="11"/>
      <c r="G7" s="15" t="s">
        <v>122</v>
      </c>
      <c r="H7" s="11"/>
      <c r="I7" s="11"/>
      <c r="J7" s="11" t="s">
        <v>77</v>
      </c>
      <c r="K7" s="11"/>
      <c r="L7" s="11" t="s">
        <v>78</v>
      </c>
      <c r="M7" s="54"/>
    </row>
    <row r="8" spans="2:13" ht="18" customHeight="1">
      <c r="B8" s="16"/>
      <c r="C8" s="17"/>
      <c r="D8" s="18"/>
      <c r="E8" s="19"/>
      <c r="F8" s="20">
        <f>IF(B8&lt;&gt;0,ROUND($M$26/B8,0),0)</f>
        <v>0</v>
      </c>
      <c r="G8" s="13"/>
      <c r="H8" s="17"/>
      <c r="I8" s="20">
        <f>IF(G8&lt;&gt;0,ROUND($M$26/G8,0),0)</f>
        <v>0</v>
      </c>
      <c r="J8" s="6"/>
      <c r="K8" s="17"/>
      <c r="L8" s="19"/>
      <c r="M8" s="55">
        <f>IF(J8&lt;&gt;0,ROUND($M$26/J8,0),0)</f>
        <v>0</v>
      </c>
    </row>
    <row r="9" spans="2:13" ht="18" customHeight="1">
      <c r="B9" s="21"/>
      <c r="C9" s="22"/>
      <c r="D9" s="23"/>
      <c r="E9" s="24"/>
      <c r="F9" s="25">
        <f>IF(B9&lt;&gt;0,ROUND($M$26/B9,0),0)</f>
        <v>0</v>
      </c>
      <c r="G9" s="26"/>
      <c r="H9" s="22"/>
      <c r="I9" s="25">
        <f>IF(G9&lt;&gt;0,ROUND($M$26/G9,0),0)</f>
        <v>0</v>
      </c>
      <c r="J9" s="26"/>
      <c r="K9" s="22"/>
      <c r="L9" s="24"/>
      <c r="M9" s="56">
        <f>IF(J9&lt;&gt;0,ROUND($M$26/J9,0),0)</f>
        <v>0</v>
      </c>
    </row>
    <row r="10" spans="2:13" ht="18" customHeight="1">
      <c r="B10" s="27" t="s">
        <v>81</v>
      </c>
      <c r="C10" s="28" t="s">
        <v>82</v>
      </c>
      <c r="D10" s="29" t="s">
        <v>29</v>
      </c>
      <c r="E10" s="29" t="s">
        <v>83</v>
      </c>
      <c r="F10" s="30" t="s">
        <v>84</v>
      </c>
      <c r="G10" s="27" t="s">
        <v>85</v>
      </c>
      <c r="H10" s="31" t="s">
        <v>86</v>
      </c>
      <c r="I10" s="57"/>
      <c r="J10" s="27" t="s">
        <v>87</v>
      </c>
      <c r="K10" s="31" t="s">
        <v>88</v>
      </c>
      <c r="L10" s="58"/>
      <c r="M10" s="57"/>
    </row>
    <row r="11" spans="2:13" ht="18" customHeight="1">
      <c r="B11" s="32">
        <v>1</v>
      </c>
      <c r="C11" s="33" t="s">
        <v>89</v>
      </c>
      <c r="D11" s="139">
        <f>Prehlad!H35</f>
        <v>0</v>
      </c>
      <c r="E11" s="139">
        <f>Prehlad!I35</f>
        <v>0</v>
      </c>
      <c r="F11" s="140">
        <f>D11+E11</f>
        <v>0</v>
      </c>
      <c r="G11" s="32">
        <v>6</v>
      </c>
      <c r="H11" s="33" t="s">
        <v>124</v>
      </c>
      <c r="I11" s="140">
        <v>0</v>
      </c>
      <c r="J11" s="32">
        <v>11</v>
      </c>
      <c r="K11" s="59" t="s">
        <v>127</v>
      </c>
      <c r="L11" s="60">
        <v>0</v>
      </c>
      <c r="M11" s="140">
        <f>ROUND(((D11+E11+D12+E12+D13)*L11),2)</f>
        <v>0</v>
      </c>
    </row>
    <row r="12" spans="2:13" ht="18" customHeight="1">
      <c r="B12" s="34">
        <v>2</v>
      </c>
      <c r="C12" s="35" t="s">
        <v>90</v>
      </c>
      <c r="D12" s="141">
        <f>Prehlad!H103</f>
        <v>0</v>
      </c>
      <c r="E12" s="141">
        <f>Prehlad!I103</f>
        <v>0</v>
      </c>
      <c r="F12" s="140">
        <f>D12+E12</f>
        <v>0</v>
      </c>
      <c r="G12" s="34">
        <v>7</v>
      </c>
      <c r="H12" s="35" t="s">
        <v>125</v>
      </c>
      <c r="I12" s="142">
        <v>0</v>
      </c>
      <c r="J12" s="34">
        <v>12</v>
      </c>
      <c r="K12" s="61" t="s">
        <v>128</v>
      </c>
      <c r="L12" s="62">
        <v>0</v>
      </c>
      <c r="M12" s="142">
        <f>ROUND(((D11+E11+D12+E12+D13)*L12),2)</f>
        <v>0</v>
      </c>
    </row>
    <row r="13" spans="2:13" ht="18" customHeight="1">
      <c r="B13" s="34">
        <v>3</v>
      </c>
      <c r="C13" s="35" t="s">
        <v>91</v>
      </c>
      <c r="D13" s="141"/>
      <c r="E13" s="141"/>
      <c r="F13" s="140">
        <f>D13+E13</f>
        <v>0</v>
      </c>
      <c r="G13" s="34">
        <v>8</v>
      </c>
      <c r="H13" s="35" t="s">
        <v>126</v>
      </c>
      <c r="I13" s="142">
        <v>0</v>
      </c>
      <c r="J13" s="34">
        <v>13</v>
      </c>
      <c r="K13" s="61" t="s">
        <v>129</v>
      </c>
      <c r="L13" s="62">
        <v>0</v>
      </c>
      <c r="M13" s="142">
        <f>ROUND(((D11+E11+D12+E12+D13)*L13),2)</f>
        <v>0</v>
      </c>
    </row>
    <row r="14" spans="2:13" ht="18" customHeight="1">
      <c r="B14" s="34">
        <v>4</v>
      </c>
      <c r="C14" s="35" t="s">
        <v>92</v>
      </c>
      <c r="D14" s="141"/>
      <c r="E14" s="141"/>
      <c r="F14" s="143">
        <f>D14+E14</f>
        <v>0</v>
      </c>
      <c r="G14" s="34">
        <v>9</v>
      </c>
      <c r="H14" s="35" t="s">
        <v>1</v>
      </c>
      <c r="I14" s="142">
        <v>0</v>
      </c>
      <c r="J14" s="34">
        <v>14</v>
      </c>
      <c r="K14" s="61" t="s">
        <v>1</v>
      </c>
      <c r="L14" s="62">
        <v>0</v>
      </c>
      <c r="M14" s="142">
        <f>ROUND(((D11+E11+D12+E12+D13+E13)*L14),2)</f>
        <v>0</v>
      </c>
    </row>
    <row r="15" spans="2:13" ht="18" customHeight="1">
      <c r="B15" s="36">
        <v>5</v>
      </c>
      <c r="C15" s="37" t="s">
        <v>93</v>
      </c>
      <c r="D15" s="144">
        <f>SUM(D11:D14)</f>
        <v>0</v>
      </c>
      <c r="E15" s="145">
        <f>SUM(E11:E14)</f>
        <v>0</v>
      </c>
      <c r="F15" s="146">
        <f>SUM(F11:F14)</f>
        <v>0</v>
      </c>
      <c r="G15" s="38">
        <v>10</v>
      </c>
      <c r="H15" s="39" t="s">
        <v>94</v>
      </c>
      <c r="I15" s="146">
        <f>SUM(I11:I14)</f>
        <v>0</v>
      </c>
      <c r="J15" s="36">
        <v>15</v>
      </c>
      <c r="K15" s="63"/>
      <c r="L15" s="64" t="s">
        <v>95</v>
      </c>
      <c r="M15" s="146">
        <f>SUM(M11:M14)</f>
        <v>0</v>
      </c>
    </row>
    <row r="16" spans="2:13" ht="18" customHeight="1">
      <c r="B16" s="40" t="s">
        <v>96</v>
      </c>
      <c r="C16" s="41"/>
      <c r="D16" s="41"/>
      <c r="E16" s="41"/>
      <c r="F16" s="42"/>
      <c r="G16" s="40" t="s">
        <v>97</v>
      </c>
      <c r="H16" s="41"/>
      <c r="I16" s="65"/>
      <c r="J16" s="27" t="s">
        <v>98</v>
      </c>
      <c r="K16" s="31" t="s">
        <v>99</v>
      </c>
      <c r="L16" s="58"/>
      <c r="M16" s="66"/>
    </row>
    <row r="17" spans="2:13" ht="18" customHeight="1">
      <c r="B17" s="43"/>
      <c r="C17" s="44" t="s">
        <v>100</v>
      </c>
      <c r="D17" s="44"/>
      <c r="E17" s="44" t="s">
        <v>101</v>
      </c>
      <c r="F17" s="45"/>
      <c r="G17" s="43"/>
      <c r="H17" s="46"/>
      <c r="I17" s="67"/>
      <c r="J17" s="34">
        <v>16</v>
      </c>
      <c r="K17" s="61" t="s">
        <v>102</v>
      </c>
      <c r="L17" s="68"/>
      <c r="M17" s="142">
        <v>0</v>
      </c>
    </row>
    <row r="18" spans="2:13" ht="18" customHeight="1">
      <c r="B18" s="47"/>
      <c r="C18" s="46" t="s">
        <v>103</v>
      </c>
      <c r="D18" s="46"/>
      <c r="E18" s="46"/>
      <c r="F18" s="48"/>
      <c r="G18" s="47"/>
      <c r="H18" s="46" t="s">
        <v>100</v>
      </c>
      <c r="I18" s="67"/>
      <c r="J18" s="34">
        <v>17</v>
      </c>
      <c r="K18" s="61" t="s">
        <v>130</v>
      </c>
      <c r="L18" s="68"/>
      <c r="M18" s="142">
        <v>0</v>
      </c>
    </row>
    <row r="19" spans="2:13" ht="18" customHeight="1">
      <c r="B19" s="47"/>
      <c r="C19" s="46"/>
      <c r="D19" s="46"/>
      <c r="E19" s="46"/>
      <c r="F19" s="48"/>
      <c r="G19" s="47"/>
      <c r="H19" s="49"/>
      <c r="I19" s="67"/>
      <c r="J19" s="34">
        <v>18</v>
      </c>
      <c r="K19" s="61" t="s">
        <v>131</v>
      </c>
      <c r="L19" s="68"/>
      <c r="M19" s="142">
        <v>0</v>
      </c>
    </row>
    <row r="20" spans="2:13" ht="18" customHeight="1">
      <c r="B20" s="47"/>
      <c r="C20" s="46"/>
      <c r="D20" s="46"/>
      <c r="E20" s="46"/>
      <c r="F20" s="48"/>
      <c r="G20" s="47"/>
      <c r="H20" s="44" t="s">
        <v>101</v>
      </c>
      <c r="I20" s="67"/>
      <c r="J20" s="34">
        <v>19</v>
      </c>
      <c r="K20" s="61" t="s">
        <v>1</v>
      </c>
      <c r="L20" s="68"/>
      <c r="M20" s="142">
        <v>0</v>
      </c>
    </row>
    <row r="21" spans="2:13" ht="18" customHeight="1">
      <c r="B21" s="43"/>
      <c r="C21" s="46"/>
      <c r="D21" s="46"/>
      <c r="E21" s="46"/>
      <c r="F21" s="46"/>
      <c r="G21" s="43"/>
      <c r="H21" s="46" t="s">
        <v>103</v>
      </c>
      <c r="I21" s="67"/>
      <c r="J21" s="36">
        <v>20</v>
      </c>
      <c r="K21" s="63"/>
      <c r="L21" s="64" t="s">
        <v>104</v>
      </c>
      <c r="M21" s="146">
        <f>SUM(M17:M20)</f>
        <v>0</v>
      </c>
    </row>
    <row r="22" spans="2:13" ht="18" customHeight="1">
      <c r="B22" s="40" t="s">
        <v>105</v>
      </c>
      <c r="C22" s="41"/>
      <c r="D22" s="41"/>
      <c r="E22" s="41"/>
      <c r="F22" s="42"/>
      <c r="G22" s="43"/>
      <c r="H22" s="46"/>
      <c r="I22" s="67"/>
      <c r="J22" s="27" t="s">
        <v>106</v>
      </c>
      <c r="K22" s="31" t="s">
        <v>107</v>
      </c>
      <c r="L22" s="58"/>
      <c r="M22" s="66"/>
    </row>
    <row r="23" spans="2:13" ht="18" customHeight="1">
      <c r="B23" s="43"/>
      <c r="C23" s="44" t="s">
        <v>100</v>
      </c>
      <c r="D23" s="44"/>
      <c r="E23" s="44" t="s">
        <v>101</v>
      </c>
      <c r="F23" s="45"/>
      <c r="G23" s="43"/>
      <c r="H23" s="46"/>
      <c r="I23" s="67"/>
      <c r="J23" s="32">
        <v>21</v>
      </c>
      <c r="K23" s="59"/>
      <c r="L23" s="69" t="s">
        <v>108</v>
      </c>
      <c r="M23" s="140">
        <f>ROUND(F15,2)+I15+M15+M21</f>
        <v>0</v>
      </c>
    </row>
    <row r="24" spans="2:13" ht="18" customHeight="1">
      <c r="B24" s="47"/>
      <c r="C24" s="46" t="s">
        <v>103</v>
      </c>
      <c r="D24" s="46"/>
      <c r="E24" s="46"/>
      <c r="F24" s="48"/>
      <c r="G24" s="43"/>
      <c r="H24" s="46"/>
      <c r="I24" s="67"/>
      <c r="J24" s="34">
        <v>22</v>
      </c>
      <c r="K24" s="61" t="s">
        <v>132</v>
      </c>
      <c r="L24" s="147">
        <f>M23-L25</f>
        <v>0</v>
      </c>
      <c r="M24" s="142">
        <f>ROUND((L24*20)/100,2)</f>
        <v>0</v>
      </c>
    </row>
    <row r="25" spans="2:13" ht="18" customHeight="1">
      <c r="B25" s="47"/>
      <c r="C25" s="46"/>
      <c r="D25" s="46"/>
      <c r="E25" s="46"/>
      <c r="F25" s="48"/>
      <c r="G25" s="43"/>
      <c r="H25" s="46"/>
      <c r="I25" s="67"/>
      <c r="J25" s="34">
        <v>23</v>
      </c>
      <c r="K25" s="61" t="s">
        <v>133</v>
      </c>
      <c r="L25" s="147">
        <f>SUMIF(Prehlad!O11:O9999,0,Prehlad!J11:J9999)</f>
        <v>0</v>
      </c>
      <c r="M25" s="142">
        <f>ROUND((L25*0)/100,1)</f>
        <v>0</v>
      </c>
    </row>
    <row r="26" spans="2:13" ht="18" customHeight="1">
      <c r="B26" s="47"/>
      <c r="C26" s="46"/>
      <c r="D26" s="46"/>
      <c r="E26" s="46"/>
      <c r="F26" s="48"/>
      <c r="G26" s="43"/>
      <c r="H26" s="46"/>
      <c r="I26" s="67"/>
      <c r="J26" s="36">
        <v>24</v>
      </c>
      <c r="K26" s="63"/>
      <c r="L26" s="64" t="s">
        <v>109</v>
      </c>
      <c r="M26" s="146">
        <f>M23+M24+M25</f>
        <v>0</v>
      </c>
    </row>
    <row r="27" spans="2:13" ht="17.1" customHeight="1">
      <c r="B27" s="50"/>
      <c r="C27" s="51"/>
      <c r="D27" s="51"/>
      <c r="E27" s="51"/>
      <c r="F27" s="51"/>
      <c r="G27" s="50"/>
      <c r="H27" s="51"/>
      <c r="I27" s="70"/>
      <c r="J27" s="71" t="s">
        <v>110</v>
      </c>
      <c r="K27" s="72" t="s">
        <v>134</v>
      </c>
      <c r="L27" s="73"/>
      <c r="M27" s="74">
        <v>0</v>
      </c>
    </row>
    <row r="28" ht="14.25" customHeight="1"/>
    <row r="29" ht="2.25" customHeight="1"/>
  </sheetData>
  <printOptions horizontalCentered="1" verticalCentered="1"/>
  <pageMargins left="0.25" right="0.388888888888889" top="0.354166666666667" bottom="0.432638888888889" header="0.313888888888889" footer="0.3541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Evka</cp:lastModifiedBy>
  <cp:lastPrinted>2020-06-25T12:34:32Z</cp:lastPrinted>
  <dcterms:created xsi:type="dcterms:W3CDTF">1999-04-06T07:39:00Z</dcterms:created>
  <dcterms:modified xsi:type="dcterms:W3CDTF">2020-06-25T12:36:41Z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