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300" activeTab="0"/>
  </bookViews>
  <sheets>
    <sheet name="List1" sheetId="1" r:id="rId1"/>
    <sheet name="ZŠ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<sst xmlns="http://schemas.openxmlformats.org/spreadsheetml/2006/main" count="318" uniqueCount="122">
  <si>
    <t>Bežné príjmy</t>
  </si>
  <si>
    <t>Kapitálové príjmy</t>
  </si>
  <si>
    <t>Finančné príjmy</t>
  </si>
  <si>
    <t xml:space="preserve">Príjmy spolu </t>
  </si>
  <si>
    <t xml:space="preserve">Výdavky spolu </t>
  </si>
  <si>
    <t>Hospodárenie obce</t>
  </si>
  <si>
    <t>100 - daňové príjmy</t>
  </si>
  <si>
    <t>200 - nedaňové príjmy</t>
  </si>
  <si>
    <t xml:space="preserve"> </t>
  </si>
  <si>
    <t>300 - granty a transfery</t>
  </si>
  <si>
    <t>200 - kapitálové príjmy</t>
  </si>
  <si>
    <t>500 - prijaté úvery, pôžičky</t>
  </si>
  <si>
    <t>600 -Bežné výdavky</t>
  </si>
  <si>
    <t>700 -Kapitálové výdavky</t>
  </si>
  <si>
    <t>Výkonné a zákonodarné orgány</t>
  </si>
  <si>
    <t>01.1.1.</t>
  </si>
  <si>
    <t>610 Mzdy, platy, služobné príjmy</t>
  </si>
  <si>
    <t>630 Tovary a služby</t>
  </si>
  <si>
    <t>640 Bežné transfery</t>
  </si>
  <si>
    <t>Finančné a rozpočtové záležitosti</t>
  </si>
  <si>
    <t>01.1.2.</t>
  </si>
  <si>
    <t>Iné všeobecné služby - matrika</t>
  </si>
  <si>
    <t>01.3.3.</t>
  </si>
  <si>
    <t>Všeobecné služby inde neklasifik.</t>
  </si>
  <si>
    <t>01.6.0.  Voľby</t>
  </si>
  <si>
    <t>Civilná ochrana</t>
  </si>
  <si>
    <t>02.2.0.</t>
  </si>
  <si>
    <t>620 Poistné a príspevok do poisťovní</t>
  </si>
  <si>
    <t>Ochrana pred požiarmi</t>
  </si>
  <si>
    <t>03.2.0.</t>
  </si>
  <si>
    <t>Poľnohospodárstvo - ochrana proti</t>
  </si>
  <si>
    <t>záplavám, veterinárna prevencia</t>
  </si>
  <si>
    <t>04.2.1.</t>
  </si>
  <si>
    <t>Cestná doprava</t>
  </si>
  <si>
    <t>04.5.1.</t>
  </si>
  <si>
    <t>Nakladanie s odpadmi</t>
  </si>
  <si>
    <t>05.1.0.</t>
  </si>
  <si>
    <t>Nakladanie s odpadovými vodami</t>
  </si>
  <si>
    <t>05.2.0.</t>
  </si>
  <si>
    <r>
      <rPr>
        <sz val="11"/>
        <color indexed="8"/>
        <rFont val="Calibri"/>
        <family val="2"/>
      </rPr>
      <t>620 Poistné a príspevok do poisťovní</t>
    </r>
  </si>
  <si>
    <t>Rozvoj obcí</t>
  </si>
  <si>
    <t>06.2.0.</t>
  </si>
  <si>
    <t>Zásobovanie vodou</t>
  </si>
  <si>
    <t>06.3.0.</t>
  </si>
  <si>
    <t>Verejné osvetlenie</t>
  </si>
  <si>
    <t>06.4.0.</t>
  </si>
  <si>
    <t>Bývanie a občianska vybavenosť</t>
  </si>
  <si>
    <t>06.6.0. obecný byt</t>
  </si>
  <si>
    <t>Rekreačné a športové služby</t>
  </si>
  <si>
    <t xml:space="preserve">08.1.0. </t>
  </si>
  <si>
    <t>Kultúrne služby</t>
  </si>
  <si>
    <t>08.2.0. Kultúrny dom a knižnica</t>
  </si>
  <si>
    <t>Vysielacie a vydavateľské služby</t>
  </si>
  <si>
    <t>630  Tovary a služby</t>
  </si>
  <si>
    <t>Náboženské a iné spoločenské služby</t>
  </si>
  <si>
    <t>08.4.0. DS, členstvo v organizáciach</t>
  </si>
  <si>
    <t>Rekreácia, kultúra a náboženstvo</t>
  </si>
  <si>
    <t>inde neklasifikované</t>
  </si>
  <si>
    <t>08.6.0. Občianske obrady</t>
  </si>
  <si>
    <t>Predprimárne vzdelávanie - MŠ</t>
  </si>
  <si>
    <t>09.1.1.1.</t>
  </si>
  <si>
    <t>Primárne vzdelávanie ZŠ 1.-4. ročník</t>
  </si>
  <si>
    <t>09.1.2.1.</t>
  </si>
  <si>
    <t>Nižšie sekundárne vzdelávanie</t>
  </si>
  <si>
    <t>09.2.1.1. ZŠ II. stupeň</t>
  </si>
  <si>
    <t>Vzdeláv. nedefinované podľa úrovne</t>
  </si>
  <si>
    <t>09.5.0. Školský klub</t>
  </si>
  <si>
    <t>Vedľajšie služby v školstve</t>
  </si>
  <si>
    <t>v rámci nižšieho sekundárneho vzd.</t>
  </si>
  <si>
    <t>09.6.0.3 Školská jedáleň pre II. st. ZŠ</t>
  </si>
  <si>
    <t>Staroba - Klub dôchodcov</t>
  </si>
  <si>
    <t>10.2.0.</t>
  </si>
  <si>
    <t>Sociálna pomoc občanom v hmotnej</t>
  </si>
  <si>
    <t>núdzi, 10.7.0.</t>
  </si>
  <si>
    <t>Bežné výdavky</t>
  </si>
  <si>
    <t>Kapitálové výdavky</t>
  </si>
  <si>
    <t>716 Prípravná  a projekt. dokumentácia</t>
  </si>
  <si>
    <t>717 Realizácia stavieb a ich techn. Zhod.</t>
  </si>
  <si>
    <t>711 Nákup pozemkov a nehm. aktív</t>
  </si>
  <si>
    <t>Školská jedáleň</t>
  </si>
  <si>
    <t>09.6.0.1. (2012-2014)</t>
  </si>
  <si>
    <t>713 Nákup strojov, zariadení, prístrojov</t>
  </si>
  <si>
    <t>Výhľad</t>
  </si>
  <si>
    <t xml:space="preserve">Výhľad </t>
  </si>
  <si>
    <t>na rok 2018</t>
  </si>
  <si>
    <t>08.3.0. miestny rozhlas a noviny</t>
  </si>
  <si>
    <t>400 - príjmy z transakcií s finančnými aktívami a pasívami</t>
  </si>
  <si>
    <t>640 Transfery jednotlivcovi</t>
  </si>
  <si>
    <t>713 Nákup prev. Strojov, zariadení</t>
  </si>
  <si>
    <t>713 Nákup zariadení, techniky a náradia</t>
  </si>
  <si>
    <t>716 Prípravná a projektová dokumentácia</t>
  </si>
  <si>
    <t>717 Realizácia stavieb a ich techn. Zhodn.</t>
  </si>
  <si>
    <t>717  Realizácia stavieb a ich techn. Zhodn</t>
  </si>
  <si>
    <t xml:space="preserve">Skutočnosť </t>
  </si>
  <si>
    <t>za rok 2017</t>
  </si>
  <si>
    <t>Rozpočet</t>
  </si>
  <si>
    <t>na rok 2021</t>
  </si>
  <si>
    <t xml:space="preserve">Očakávaná skut. </t>
  </si>
  <si>
    <t xml:space="preserve">Návrh </t>
  </si>
  <si>
    <t>640 Bežný transfer</t>
  </si>
  <si>
    <t>10.4.0.</t>
  </si>
  <si>
    <t>03.6.0.</t>
  </si>
  <si>
    <t>713 špeciálne stroje- kamerový systém</t>
  </si>
  <si>
    <t>713 Stroje, prístroje - cvičiace prvky</t>
  </si>
  <si>
    <t>ZŠ</t>
  </si>
  <si>
    <t>na rok 2022</t>
  </si>
  <si>
    <t>na rok 2019</t>
  </si>
  <si>
    <t>Skutočnosť</t>
  </si>
  <si>
    <t>za rok 2018</t>
  </si>
  <si>
    <t>712 Nákup budov, objektov alebo ich častí</t>
  </si>
  <si>
    <t>713 Nákup prevádzkových strojov, prístr.</t>
  </si>
  <si>
    <t>717 Realizácia nových stavieb</t>
  </si>
  <si>
    <t>714 Nákup nákladných vozidiel, traktorov</t>
  </si>
  <si>
    <t>Vysielacie a vydaveteľské služby</t>
  </si>
  <si>
    <t>08.3.0. Rozhlas</t>
  </si>
  <si>
    <t>713 Nákup prevádzkových strojov</t>
  </si>
  <si>
    <t>717 Prístavby, nadstavby, stavebné úp.</t>
  </si>
  <si>
    <t xml:space="preserve">09.6.0.1. </t>
  </si>
  <si>
    <t>Rodina a deti</t>
  </si>
  <si>
    <t xml:space="preserve">               Rozpočet  obce Malá Ida na rok 2020 s výhľadom na roky 2021 a 2022</t>
  </si>
  <si>
    <t>Návrh rozpočtu zverejnený dňa 28.11.2019</t>
  </si>
  <si>
    <t>Rozpočet chválený dňa:16.12.2019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</si>
</sst>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B]d\.\ mmmm\ yyyy"/>
    <numFmt numFmtId="181" formatCode="\P\r\a\vd\a;&quot;Pravda&quot;;&quot;Nepravda&quot;"/>
    <numFmt numFmtId="182" formatCode="[$€-2]\ #\ ##,000_);[Red]\([$¥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32" fillId="0" borderId="12" xfId="0" applyNumberFormat="1" applyFont="1" applyBorder="1" applyAlignment="1">
      <alignment/>
    </xf>
    <xf numFmtId="4" fontId="32" fillId="0" borderId="14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4" fontId="32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0" borderId="15" xfId="0" applyBorder="1" applyAlignment="1">
      <alignment horizontal="left"/>
    </xf>
    <xf numFmtId="0" fontId="32" fillId="34" borderId="10" xfId="0" applyFont="1" applyFill="1" applyBorder="1" applyAlignment="1">
      <alignment/>
    </xf>
    <xf numFmtId="14" fontId="32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4" fontId="33" fillId="34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18" fillId="34" borderId="13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18" fillId="0" borderId="12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2" fillId="35" borderId="10" xfId="0" applyFont="1" applyFill="1" applyBorder="1" applyAlignment="1">
      <alignment/>
    </xf>
    <xf numFmtId="4" fontId="32" fillId="35" borderId="13" xfId="0" applyNumberFormat="1" applyFont="1" applyFill="1" applyBorder="1" applyAlignment="1">
      <alignment/>
    </xf>
    <xf numFmtId="4" fontId="32" fillId="35" borderId="10" xfId="0" applyNumberFormat="1" applyFont="1" applyFill="1" applyBorder="1" applyAlignment="1">
      <alignment/>
    </xf>
    <xf numFmtId="2" fontId="32" fillId="35" borderId="10" xfId="0" applyNumberFormat="1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" fontId="41" fillId="0" borderId="13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4" fontId="33" fillId="34" borderId="10" xfId="0" applyNumberFormat="1" applyFont="1" applyFill="1" applyBorder="1" applyAlignment="1">
      <alignment/>
    </xf>
    <xf numFmtId="14" fontId="0" fillId="34" borderId="10" xfId="0" applyNumberFormat="1" applyFill="1" applyBorder="1" applyAlignment="1">
      <alignment/>
    </xf>
    <xf numFmtId="0" fontId="32" fillId="35" borderId="11" xfId="0" applyFont="1" applyFill="1" applyBorder="1" applyAlignment="1">
      <alignment horizontal="center"/>
    </xf>
    <xf numFmtId="0" fontId="32" fillId="35" borderId="17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32" fillId="35" borderId="16" xfId="0" applyFont="1" applyFill="1" applyBorder="1" applyAlignment="1">
      <alignment horizontal="center"/>
    </xf>
    <xf numFmtId="2" fontId="32" fillId="0" borderId="10" xfId="0" applyNumberFormat="1" applyFont="1" applyBorder="1" applyAlignment="1">
      <alignment/>
    </xf>
    <xf numFmtId="4" fontId="18" fillId="34" borderId="10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32" fillId="34" borderId="14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2" fillId="34" borderId="16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8" fillId="34" borderId="0" xfId="0" applyNumberFormat="1" applyFont="1" applyFill="1" applyBorder="1" applyAlignment="1">
      <alignment/>
    </xf>
    <xf numFmtId="2" fontId="0" fillId="0" borderId="10" xfId="0" applyNumberFormat="1" applyBorder="1" applyAlignment="1">
      <alignment wrapText="1"/>
    </xf>
    <xf numFmtId="0" fontId="0" fillId="34" borderId="10" xfId="0" applyFont="1" applyFill="1" applyBorder="1" applyAlignment="1">
      <alignment horizontal="left"/>
    </xf>
    <xf numFmtId="4" fontId="18" fillId="34" borderId="17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0" fontId="32" fillId="34" borderId="18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2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34" borderId="16" xfId="0" applyFill="1" applyBorder="1" applyAlignment="1">
      <alignment/>
    </xf>
    <xf numFmtId="4" fontId="18" fillId="34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0" fontId="0" fillId="34" borderId="0" xfId="0" applyFill="1" applyBorder="1" applyAlignment="1">
      <alignment/>
    </xf>
    <xf numFmtId="0" fontId="32" fillId="34" borderId="12" xfId="0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18" fillId="0" borderId="14" xfId="0" applyNumberFormat="1" applyFont="1" applyBorder="1" applyAlignment="1">
      <alignment/>
    </xf>
    <xf numFmtId="4" fontId="32" fillId="34" borderId="10" xfId="0" applyNumberFormat="1" applyFont="1" applyFill="1" applyBorder="1" applyAlignment="1">
      <alignment/>
    </xf>
    <xf numFmtId="4" fontId="32" fillId="34" borderId="13" xfId="0" applyNumberFormat="1" applyFont="1" applyFill="1" applyBorder="1" applyAlignment="1">
      <alignment/>
    </xf>
    <xf numFmtId="4" fontId="21" fillId="34" borderId="10" xfId="0" applyNumberFormat="1" applyFont="1" applyFill="1" applyBorder="1" applyAlignment="1">
      <alignment/>
    </xf>
    <xf numFmtId="4" fontId="21" fillId="34" borderId="13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4" fontId="21" fillId="34" borderId="17" xfId="0" applyNumberFormat="1" applyFont="1" applyFill="1" applyBorder="1" applyAlignment="1">
      <alignment/>
    </xf>
    <xf numFmtId="4" fontId="21" fillId="34" borderId="19" xfId="0" applyNumberFormat="1" applyFont="1" applyFill="1" applyBorder="1" applyAlignment="1">
      <alignment/>
    </xf>
    <xf numFmtId="2" fontId="32" fillId="0" borderId="11" xfId="0" applyNumberFormat="1" applyFont="1" applyBorder="1" applyAlignment="1">
      <alignment/>
    </xf>
    <xf numFmtId="4" fontId="32" fillId="34" borderId="18" xfId="0" applyNumberFormat="1" applyFont="1" applyFill="1" applyBorder="1" applyAlignment="1">
      <alignment/>
    </xf>
    <xf numFmtId="2" fontId="32" fillId="34" borderId="16" xfId="0" applyNumberFormat="1" applyFont="1" applyFill="1" applyBorder="1" applyAlignment="1">
      <alignment horizontal="right"/>
    </xf>
    <xf numFmtId="2" fontId="32" fillId="34" borderId="14" xfId="0" applyNumberFormat="1" applyFont="1" applyFill="1" applyBorder="1" applyAlignment="1">
      <alignment horizontal="right"/>
    </xf>
    <xf numFmtId="2" fontId="32" fillId="34" borderId="12" xfId="0" applyNumberFormat="1" applyFont="1" applyFill="1" applyBorder="1" applyAlignment="1">
      <alignment horizontal="right"/>
    </xf>
    <xf numFmtId="2" fontId="32" fillId="34" borderId="10" xfId="0" applyNumberFormat="1" applyFont="1" applyFill="1" applyBorder="1" applyAlignment="1">
      <alignment horizontal="right"/>
    </xf>
    <xf numFmtId="0" fontId="18" fillId="34" borderId="10" xfId="0" applyFont="1" applyFill="1" applyBorder="1" applyAlignment="1">
      <alignment/>
    </xf>
    <xf numFmtId="2" fontId="18" fillId="34" borderId="16" xfId="0" applyNumberFormat="1" applyFont="1" applyFill="1" applyBorder="1" applyAlignment="1">
      <alignment horizontal="right"/>
    </xf>
    <xf numFmtId="2" fontId="18" fillId="34" borderId="14" xfId="0" applyNumberFormat="1" applyFont="1" applyFill="1" applyBorder="1" applyAlignment="1">
      <alignment horizontal="right"/>
    </xf>
    <xf numFmtId="2" fontId="18" fillId="34" borderId="12" xfId="0" applyNumberFormat="1" applyFont="1" applyFill="1" applyBorder="1" applyAlignment="1">
      <alignment horizontal="right"/>
    </xf>
    <xf numFmtId="2" fontId="18" fillId="34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3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right"/>
    </xf>
    <xf numFmtId="0" fontId="43" fillId="0" borderId="0" xfId="0" applyFont="1" applyAlignment="1">
      <alignment/>
    </xf>
    <xf numFmtId="2" fontId="42" fillId="34" borderId="14" xfId="0" applyNumberFormat="1" applyFont="1" applyFill="1" applyBorder="1" applyAlignment="1">
      <alignment horizontal="right"/>
    </xf>
    <xf numFmtId="2" fontId="43" fillId="34" borderId="14" xfId="0" applyNumberFormat="1" applyFont="1" applyFill="1" applyBorder="1" applyAlignment="1">
      <alignment horizontal="right"/>
    </xf>
    <xf numFmtId="4" fontId="43" fillId="34" borderId="13" xfId="0" applyNumberFormat="1" applyFont="1" applyFill="1" applyBorder="1" applyAlignment="1">
      <alignment horizontal="right"/>
    </xf>
    <xf numFmtId="4" fontId="43" fillId="34" borderId="13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 horizontal="right"/>
    </xf>
    <xf numFmtId="2" fontId="0" fillId="34" borderId="14" xfId="0" applyNumberFormat="1" applyFont="1" applyFill="1" applyBorder="1" applyAlignment="1">
      <alignment horizontal="right"/>
    </xf>
    <xf numFmtId="2" fontId="0" fillId="34" borderId="12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Alignment="1">
      <alignment/>
    </xf>
    <xf numFmtId="0" fontId="32" fillId="35" borderId="17" xfId="0" applyFont="1" applyFill="1" applyBorder="1" applyAlignment="1">
      <alignment horizontal="center"/>
    </xf>
    <xf numFmtId="0" fontId="32" fillId="35" borderId="11" xfId="0" applyFont="1" applyFill="1" applyBorder="1" applyAlignment="1">
      <alignment horizontal="center"/>
    </xf>
    <xf numFmtId="0" fontId="32" fillId="35" borderId="16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18" fillId="34" borderId="13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21" fillId="34" borderId="13" xfId="0" applyNumberFormat="1" applyFont="1" applyFill="1" applyBorder="1" applyAlignment="1">
      <alignment/>
    </xf>
    <xf numFmtId="0" fontId="32" fillId="34" borderId="10" xfId="0" applyFont="1" applyFill="1" applyBorder="1" applyAlignment="1">
      <alignment/>
    </xf>
    <xf numFmtId="4" fontId="32" fillId="34" borderId="10" xfId="0" applyNumberFormat="1" applyFont="1" applyFill="1" applyBorder="1" applyAlignment="1">
      <alignment/>
    </xf>
    <xf numFmtId="4" fontId="32" fillId="34" borderId="13" xfId="0" applyNumberFormat="1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4" fontId="21" fillId="34" borderId="17" xfId="0" applyNumberFormat="1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0" fontId="32" fillId="34" borderId="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4" fontId="32" fillId="0" borderId="0" xfId="0" applyNumberFormat="1" applyFont="1" applyBorder="1" applyAlignment="1">
      <alignment/>
    </xf>
    <xf numFmtId="2" fontId="32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2" fontId="32" fillId="34" borderId="18" xfId="0" applyNumberFormat="1" applyFont="1" applyFill="1" applyBorder="1" applyAlignment="1">
      <alignment horizontal="right"/>
    </xf>
    <xf numFmtId="2" fontId="32" fillId="34" borderId="13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8"/>
  <sheetViews>
    <sheetView tabSelected="1" view="pageLayout" workbookViewId="0" topLeftCell="A1">
      <selection activeCell="A276" sqref="A276"/>
    </sheetView>
  </sheetViews>
  <sheetFormatPr defaultColWidth="9.140625" defaultRowHeight="15"/>
  <cols>
    <col min="1" max="1" width="34.8515625" style="0" customWidth="1"/>
    <col min="2" max="4" width="13.421875" style="0" customWidth="1"/>
    <col min="5" max="5" width="14.8515625" style="0" customWidth="1"/>
    <col min="6" max="6" width="12.8515625" style="0" customWidth="1"/>
    <col min="7" max="7" width="14.00390625" style="0" customWidth="1"/>
    <col min="8" max="8" width="15.140625" style="0" customWidth="1"/>
  </cols>
  <sheetData>
    <row r="1" spans="1:6" ht="15">
      <c r="A1" s="31"/>
      <c r="B1" s="31"/>
      <c r="C1" s="31"/>
      <c r="D1" s="31"/>
      <c r="E1" s="31"/>
      <c r="F1" s="31"/>
    </row>
    <row r="2" spans="1:8" ht="18.75">
      <c r="A2" s="153" t="s">
        <v>119</v>
      </c>
      <c r="B2" s="154"/>
      <c r="C2" s="154"/>
      <c r="D2" s="154"/>
      <c r="E2" s="154"/>
      <c r="F2" s="155"/>
      <c r="G2" s="155"/>
      <c r="H2" s="155"/>
    </row>
    <row r="3" spans="1:6" ht="15">
      <c r="A3" s="31"/>
      <c r="B3" s="31"/>
      <c r="C3" s="31"/>
      <c r="D3" s="31"/>
      <c r="E3" s="31"/>
      <c r="F3" s="31"/>
    </row>
    <row r="4" ht="15">
      <c r="A4" s="31"/>
    </row>
    <row r="5" spans="1:8" ht="15">
      <c r="A5" s="2"/>
      <c r="B5" s="60" t="s">
        <v>93</v>
      </c>
      <c r="C5" s="61" t="s">
        <v>93</v>
      </c>
      <c r="D5" s="60" t="s">
        <v>95</v>
      </c>
      <c r="E5" s="60" t="s">
        <v>97</v>
      </c>
      <c r="F5" s="60" t="s">
        <v>98</v>
      </c>
      <c r="G5" s="60" t="s">
        <v>83</v>
      </c>
      <c r="H5" s="60" t="s">
        <v>82</v>
      </c>
    </row>
    <row r="6" spans="1:8" ht="15">
      <c r="A6" s="3"/>
      <c r="B6" s="62">
        <v>2017</v>
      </c>
      <c r="C6" s="63">
        <v>2018</v>
      </c>
      <c r="D6" s="62">
        <v>2019</v>
      </c>
      <c r="E6" s="62">
        <v>2019</v>
      </c>
      <c r="F6" s="62">
        <v>2020</v>
      </c>
      <c r="G6" s="62" t="s">
        <v>96</v>
      </c>
      <c r="H6" s="62" t="s">
        <v>105</v>
      </c>
    </row>
    <row r="7" spans="1:8" ht="18.75">
      <c r="A7" s="44" t="s">
        <v>0</v>
      </c>
      <c r="B7" s="10">
        <v>1167804.3</v>
      </c>
      <c r="C7" s="11">
        <f>C8+C9+C10</f>
        <v>1338994.44</v>
      </c>
      <c r="D7" s="11">
        <v>1427353</v>
      </c>
      <c r="E7" s="11">
        <v>1427353</v>
      </c>
      <c r="F7" s="11">
        <v>1645146</v>
      </c>
      <c r="G7" s="138">
        <v>1686466</v>
      </c>
      <c r="H7" s="64">
        <v>1772466</v>
      </c>
    </row>
    <row r="8" spans="1:8" ht="15">
      <c r="A8" s="3" t="s">
        <v>6</v>
      </c>
      <c r="B8" s="7">
        <v>576521.91</v>
      </c>
      <c r="C8" s="33">
        <v>692845.53</v>
      </c>
      <c r="D8" s="33">
        <v>725750</v>
      </c>
      <c r="E8" s="33">
        <v>719020</v>
      </c>
      <c r="F8" s="33">
        <v>791520</v>
      </c>
      <c r="G8" s="32">
        <v>849420</v>
      </c>
      <c r="H8" s="32">
        <v>930420</v>
      </c>
    </row>
    <row r="9" spans="1:16" ht="15">
      <c r="A9" s="3" t="s">
        <v>7</v>
      </c>
      <c r="B9" s="36">
        <v>102244.59</v>
      </c>
      <c r="C9" s="90">
        <v>113461.24</v>
      </c>
      <c r="D9" s="90">
        <v>103945</v>
      </c>
      <c r="E9" s="90">
        <v>100095</v>
      </c>
      <c r="F9" s="90">
        <v>98346</v>
      </c>
      <c r="G9" s="110">
        <v>106046</v>
      </c>
      <c r="H9" s="110">
        <v>106046</v>
      </c>
      <c r="J9" s="41"/>
      <c r="K9" s="41"/>
      <c r="L9" s="41"/>
      <c r="M9" s="41"/>
      <c r="N9" s="41"/>
      <c r="O9" s="41"/>
      <c r="P9" s="41"/>
    </row>
    <row r="10" spans="1:16" ht="15">
      <c r="A10" s="3" t="s">
        <v>9</v>
      </c>
      <c r="B10" s="36">
        <v>489037.8</v>
      </c>
      <c r="C10" s="90">
        <v>532687.67</v>
      </c>
      <c r="D10" s="90">
        <v>597568</v>
      </c>
      <c r="E10" s="90">
        <v>571650</v>
      </c>
      <c r="F10" s="90">
        <v>755280</v>
      </c>
      <c r="G10" s="110">
        <v>731000</v>
      </c>
      <c r="H10" s="110">
        <v>736000</v>
      </c>
      <c r="J10" s="41"/>
      <c r="K10" s="41"/>
      <c r="L10" s="41"/>
      <c r="M10" s="41"/>
      <c r="N10" s="41"/>
      <c r="O10" s="41"/>
      <c r="P10" s="41"/>
    </row>
    <row r="11" spans="1:8" ht="18.75">
      <c r="A11" s="45" t="s">
        <v>1</v>
      </c>
      <c r="B11" s="12">
        <v>4640</v>
      </c>
      <c r="C11" s="13">
        <v>51513</v>
      </c>
      <c r="D11" s="13">
        <v>0</v>
      </c>
      <c r="E11" s="13">
        <v>0</v>
      </c>
      <c r="F11" s="13">
        <v>0</v>
      </c>
      <c r="G11" s="35">
        <v>0</v>
      </c>
      <c r="H11" s="35">
        <v>0</v>
      </c>
    </row>
    <row r="12" spans="1:8" ht="15">
      <c r="A12" s="14" t="s">
        <v>10</v>
      </c>
      <c r="B12" s="7">
        <v>4640</v>
      </c>
      <c r="C12" s="33">
        <v>2513</v>
      </c>
      <c r="D12" s="33">
        <v>0</v>
      </c>
      <c r="E12" s="33">
        <v>0</v>
      </c>
      <c r="F12" s="33">
        <v>0</v>
      </c>
      <c r="G12" s="32">
        <v>0</v>
      </c>
      <c r="H12" s="32">
        <v>0</v>
      </c>
    </row>
    <row r="13" spans="1:8" ht="15">
      <c r="A13" s="3" t="s">
        <v>9</v>
      </c>
      <c r="B13" s="7">
        <v>0</v>
      </c>
      <c r="C13" s="33">
        <v>49000</v>
      </c>
      <c r="D13" s="33">
        <v>0</v>
      </c>
      <c r="E13" s="33">
        <v>47000</v>
      </c>
      <c r="F13" s="33">
        <v>0</v>
      </c>
      <c r="G13" s="32">
        <v>0</v>
      </c>
      <c r="H13" s="32">
        <v>0</v>
      </c>
    </row>
    <row r="14" spans="1:8" ht="18.75">
      <c r="A14" s="45" t="s">
        <v>2</v>
      </c>
      <c r="B14" s="12">
        <v>54462.95</v>
      </c>
      <c r="C14" s="13">
        <v>70847.58</v>
      </c>
      <c r="D14" s="13">
        <v>10500</v>
      </c>
      <c r="E14" s="13">
        <v>9500</v>
      </c>
      <c r="F14" s="13">
        <v>217300</v>
      </c>
      <c r="G14" s="35">
        <v>0</v>
      </c>
      <c r="H14" s="35">
        <v>0</v>
      </c>
    </row>
    <row r="15" spans="1:8" s="20" customFormat="1" ht="34.5" customHeight="1">
      <c r="A15" s="17" t="s">
        <v>86</v>
      </c>
      <c r="B15" s="18">
        <v>54462.95</v>
      </c>
      <c r="C15" s="19">
        <v>70847.58</v>
      </c>
      <c r="D15" s="19">
        <v>10500</v>
      </c>
      <c r="E15" s="19">
        <v>9500</v>
      </c>
      <c r="F15" s="19">
        <v>217300</v>
      </c>
      <c r="G15" s="75">
        <v>0</v>
      </c>
      <c r="H15" s="75">
        <v>0</v>
      </c>
    </row>
    <row r="16" spans="1:8" ht="15">
      <c r="A16" s="1" t="s">
        <v>11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38">
        <v>0</v>
      </c>
      <c r="H16" s="38">
        <v>0</v>
      </c>
    </row>
    <row r="17" spans="1:8" ht="15.75">
      <c r="A17" s="53" t="s">
        <v>3</v>
      </c>
      <c r="B17" s="51">
        <f aca="true" t="shared" si="0" ref="B17:H17">SUM(B7+B11+B14)</f>
        <v>1226907.25</v>
      </c>
      <c r="C17" s="50">
        <f>C7+C11+C14</f>
        <v>1461355.02</v>
      </c>
      <c r="D17" s="50">
        <f>D7+D11+D14</f>
        <v>1437853</v>
      </c>
      <c r="E17" s="50">
        <f t="shared" si="0"/>
        <v>1436853</v>
      </c>
      <c r="F17" s="50">
        <f>SUM(F7+F11+F14)</f>
        <v>1862446</v>
      </c>
      <c r="G17" s="52">
        <f>G7+G11+G14</f>
        <v>1686466</v>
      </c>
      <c r="H17" s="52">
        <f t="shared" si="0"/>
        <v>1772466</v>
      </c>
    </row>
    <row r="18" spans="1:8" ht="15">
      <c r="A18" s="21"/>
      <c r="B18" s="22"/>
      <c r="C18" s="23"/>
      <c r="D18" s="23"/>
      <c r="E18" s="23"/>
      <c r="F18" s="23"/>
      <c r="G18" s="42"/>
      <c r="H18" s="42"/>
    </row>
    <row r="19" spans="1:8" ht="18.75">
      <c r="A19" s="43" t="s">
        <v>74</v>
      </c>
      <c r="B19" s="127" t="s">
        <v>93</v>
      </c>
      <c r="C19" s="127" t="s">
        <v>107</v>
      </c>
      <c r="D19" s="126" t="s">
        <v>95</v>
      </c>
      <c r="E19" s="127" t="s">
        <v>97</v>
      </c>
      <c r="F19" s="127" t="s">
        <v>98</v>
      </c>
      <c r="G19" s="127" t="s">
        <v>83</v>
      </c>
      <c r="H19" s="127" t="s">
        <v>82</v>
      </c>
    </row>
    <row r="20" spans="1:8" ht="15">
      <c r="A20" s="25" t="s">
        <v>14</v>
      </c>
      <c r="B20" s="129">
        <v>2017</v>
      </c>
      <c r="C20" s="129">
        <v>2018</v>
      </c>
      <c r="D20" s="128">
        <v>2019</v>
      </c>
      <c r="E20" s="129">
        <v>2019</v>
      </c>
      <c r="F20" s="129">
        <v>2020</v>
      </c>
      <c r="G20" s="129">
        <v>2021</v>
      </c>
      <c r="H20" s="129">
        <v>2022</v>
      </c>
    </row>
    <row r="21" spans="1:8" ht="15">
      <c r="A21" s="26" t="s">
        <v>15</v>
      </c>
      <c r="B21" s="22"/>
      <c r="C21" s="23"/>
      <c r="D21" s="23"/>
      <c r="E21" s="23"/>
      <c r="F21" s="23"/>
      <c r="G21" s="1"/>
      <c r="H21" s="1"/>
    </row>
    <row r="22" spans="1:8" ht="15">
      <c r="A22" s="27" t="s">
        <v>16</v>
      </c>
      <c r="B22" s="22">
        <v>98298.94</v>
      </c>
      <c r="C22" s="23">
        <v>89621.51</v>
      </c>
      <c r="D22" s="23">
        <v>119320</v>
      </c>
      <c r="E22" s="23">
        <v>114350</v>
      </c>
      <c r="F22" s="23">
        <v>160640</v>
      </c>
      <c r="G22" s="22">
        <v>165440</v>
      </c>
      <c r="H22" s="22">
        <v>177440</v>
      </c>
    </row>
    <row r="23" spans="1:8" ht="15">
      <c r="A23" s="24" t="s">
        <v>27</v>
      </c>
      <c r="B23" s="22">
        <v>35730</v>
      </c>
      <c r="C23" s="23">
        <v>34749.92</v>
      </c>
      <c r="D23" s="23">
        <v>43121</v>
      </c>
      <c r="E23" s="23">
        <v>43021</v>
      </c>
      <c r="F23" s="23">
        <v>56383</v>
      </c>
      <c r="G23" s="22">
        <v>59083</v>
      </c>
      <c r="H23" s="22">
        <v>63033</v>
      </c>
    </row>
    <row r="24" spans="1:8" ht="15">
      <c r="A24" s="21" t="s">
        <v>17</v>
      </c>
      <c r="B24" s="22">
        <v>55181.01</v>
      </c>
      <c r="C24" s="23">
        <v>49676.24</v>
      </c>
      <c r="D24" s="23">
        <v>50140</v>
      </c>
      <c r="E24" s="23">
        <v>51640</v>
      </c>
      <c r="F24" s="23">
        <v>61712</v>
      </c>
      <c r="G24" s="22">
        <v>54742</v>
      </c>
      <c r="H24" s="22">
        <v>55362</v>
      </c>
    </row>
    <row r="25" spans="1:8" ht="15">
      <c r="A25" s="21" t="s">
        <v>18</v>
      </c>
      <c r="B25" s="22">
        <v>1235.88</v>
      </c>
      <c r="C25" s="23">
        <v>6250.43</v>
      </c>
      <c r="D25" s="23">
        <v>3315</v>
      </c>
      <c r="E25" s="23">
        <v>4925</v>
      </c>
      <c r="F25" s="23">
        <v>6210</v>
      </c>
      <c r="G25" s="22">
        <v>6070</v>
      </c>
      <c r="H25" s="22">
        <v>6070</v>
      </c>
    </row>
    <row r="26" spans="1:11" ht="15">
      <c r="A26" s="21"/>
      <c r="B26" s="136">
        <f aca="true" t="shared" si="1" ref="B26:H26">SUM(B22:B25)</f>
        <v>190445.83000000002</v>
      </c>
      <c r="C26" s="137">
        <f t="shared" si="1"/>
        <v>180298.09999999998</v>
      </c>
      <c r="D26" s="137">
        <f>SUM(D22:D25)</f>
        <v>215896</v>
      </c>
      <c r="E26" s="137">
        <f>SUM(E22:E25)</f>
        <v>213936</v>
      </c>
      <c r="F26" s="137">
        <f>SUM(F22:F25)</f>
        <v>284945</v>
      </c>
      <c r="G26" s="12">
        <f t="shared" si="1"/>
        <v>285335</v>
      </c>
      <c r="H26" s="12">
        <f t="shared" si="1"/>
        <v>301905</v>
      </c>
      <c r="J26" s="31"/>
      <c r="K26" s="31"/>
    </row>
    <row r="27" spans="1:9" ht="15">
      <c r="A27" s="87"/>
      <c r="B27" s="144"/>
      <c r="C27" s="144"/>
      <c r="D27" s="144"/>
      <c r="E27" s="144"/>
      <c r="F27" s="144"/>
      <c r="G27" s="73"/>
      <c r="H27" s="73"/>
      <c r="I27" s="31"/>
    </row>
    <row r="28" spans="1:9" ht="15">
      <c r="A28" s="87"/>
      <c r="B28" s="144"/>
      <c r="C28" s="144"/>
      <c r="D28" s="144"/>
      <c r="E28" s="144"/>
      <c r="F28" s="144"/>
      <c r="G28" s="73"/>
      <c r="H28" s="73"/>
      <c r="I28" s="31"/>
    </row>
    <row r="29" spans="1:9" ht="15">
      <c r="A29" s="145"/>
      <c r="B29" s="144"/>
      <c r="C29" s="144"/>
      <c r="D29" s="144"/>
      <c r="E29" s="144"/>
      <c r="F29" s="144"/>
      <c r="G29" s="31"/>
      <c r="H29" s="31"/>
      <c r="I29" s="31"/>
    </row>
    <row r="30" spans="1:9" ht="15">
      <c r="A30" s="145"/>
      <c r="B30" s="144"/>
      <c r="C30" s="144"/>
      <c r="D30" s="144"/>
      <c r="E30" s="144"/>
      <c r="F30" s="144"/>
      <c r="G30" s="31"/>
      <c r="H30" s="31"/>
      <c r="I30" s="31"/>
    </row>
    <row r="31" spans="1:8" ht="15">
      <c r="A31" s="135"/>
      <c r="B31" s="127" t="s">
        <v>93</v>
      </c>
      <c r="C31" s="127" t="s">
        <v>107</v>
      </c>
      <c r="D31" s="126" t="s">
        <v>95</v>
      </c>
      <c r="E31" s="127" t="s">
        <v>97</v>
      </c>
      <c r="F31" s="127" t="s">
        <v>98</v>
      </c>
      <c r="G31" s="127" t="s">
        <v>83</v>
      </c>
      <c r="H31" s="127" t="s">
        <v>82</v>
      </c>
    </row>
    <row r="32" spans="1:8" ht="15">
      <c r="A32" s="25" t="s">
        <v>19</v>
      </c>
      <c r="B32" s="129">
        <v>2017</v>
      </c>
      <c r="C32" s="129">
        <v>2018</v>
      </c>
      <c r="D32" s="63">
        <v>2019</v>
      </c>
      <c r="E32" s="62">
        <v>2019</v>
      </c>
      <c r="F32" s="62">
        <v>2020</v>
      </c>
      <c r="G32" s="62">
        <v>2021</v>
      </c>
      <c r="H32" s="62">
        <v>2022</v>
      </c>
    </row>
    <row r="33" spans="1:8" ht="15">
      <c r="A33" s="25" t="s">
        <v>20</v>
      </c>
      <c r="B33" s="47"/>
      <c r="C33" s="146"/>
      <c r="D33" s="48"/>
      <c r="E33" s="46"/>
      <c r="F33" s="46"/>
      <c r="G33" s="47"/>
      <c r="H33" s="146"/>
    </row>
    <row r="34" spans="1:8" ht="15">
      <c r="A34" s="21" t="s">
        <v>17</v>
      </c>
      <c r="B34" s="22">
        <v>315.51</v>
      </c>
      <c r="C34" s="23">
        <v>412.82</v>
      </c>
      <c r="D34" s="23">
        <v>370</v>
      </c>
      <c r="E34" s="23">
        <v>370</v>
      </c>
      <c r="F34" s="23">
        <v>370</v>
      </c>
      <c r="G34" s="22">
        <v>370</v>
      </c>
      <c r="H34" s="22">
        <v>370</v>
      </c>
    </row>
    <row r="35" spans="1:8" ht="15">
      <c r="A35" s="21"/>
      <c r="B35" s="91">
        <f aca="true" t="shared" si="2" ref="B35:H35">SUM(B34)</f>
        <v>315.51</v>
      </c>
      <c r="C35" s="92">
        <f t="shared" si="2"/>
        <v>412.82</v>
      </c>
      <c r="D35" s="92">
        <f t="shared" si="2"/>
        <v>370</v>
      </c>
      <c r="E35" s="92">
        <f t="shared" si="2"/>
        <v>370</v>
      </c>
      <c r="F35" s="92">
        <f t="shared" si="2"/>
        <v>370</v>
      </c>
      <c r="G35" s="12">
        <f t="shared" si="2"/>
        <v>370</v>
      </c>
      <c r="H35" s="12">
        <f t="shared" si="2"/>
        <v>370</v>
      </c>
    </row>
    <row r="36" spans="1:8" ht="15">
      <c r="A36" s="25" t="s">
        <v>21</v>
      </c>
      <c r="B36" s="22"/>
      <c r="C36" s="23"/>
      <c r="D36" s="23"/>
      <c r="E36" s="23"/>
      <c r="F36" s="23"/>
      <c r="G36" s="1"/>
      <c r="H36" s="1"/>
    </row>
    <row r="37" spans="1:8" ht="15">
      <c r="A37" s="25" t="s">
        <v>22</v>
      </c>
      <c r="B37" s="22"/>
      <c r="C37" s="23"/>
      <c r="D37" s="23"/>
      <c r="E37" s="23"/>
      <c r="F37" s="23"/>
      <c r="G37" s="1"/>
      <c r="H37" s="1"/>
    </row>
    <row r="38" spans="1:8" ht="15">
      <c r="A38" s="21" t="s">
        <v>16</v>
      </c>
      <c r="B38" s="22">
        <v>3577.13</v>
      </c>
      <c r="C38" s="23">
        <v>3832.08</v>
      </c>
      <c r="D38" s="23">
        <v>4050</v>
      </c>
      <c r="E38" s="23">
        <v>4050</v>
      </c>
      <c r="F38" s="23">
        <v>4425</v>
      </c>
      <c r="G38" s="22">
        <v>4620</v>
      </c>
      <c r="H38" s="22">
        <v>4930</v>
      </c>
    </row>
    <row r="39" spans="1:8" ht="15">
      <c r="A39" s="21" t="s">
        <v>27</v>
      </c>
      <c r="B39" s="22">
        <v>1285.06</v>
      </c>
      <c r="C39" s="23">
        <v>1321.57</v>
      </c>
      <c r="D39" s="23">
        <v>1412</v>
      </c>
      <c r="E39" s="23">
        <v>1412</v>
      </c>
      <c r="F39" s="23">
        <v>1539</v>
      </c>
      <c r="G39" s="22">
        <v>1613</v>
      </c>
      <c r="H39" s="22">
        <v>1720</v>
      </c>
    </row>
    <row r="40" spans="1:8" ht="15">
      <c r="A40" s="21" t="s">
        <v>17</v>
      </c>
      <c r="B40" s="22">
        <v>477.78</v>
      </c>
      <c r="C40" s="23">
        <v>536.07</v>
      </c>
      <c r="D40" s="23">
        <v>538</v>
      </c>
      <c r="E40" s="23">
        <v>538</v>
      </c>
      <c r="F40" s="23">
        <v>1036</v>
      </c>
      <c r="G40" s="22">
        <v>605</v>
      </c>
      <c r="H40" s="22">
        <v>610</v>
      </c>
    </row>
    <row r="41" spans="1:8" ht="15">
      <c r="A41" s="25"/>
      <c r="B41" s="91">
        <f aca="true" t="shared" si="3" ref="B41:H41">SUM(B38:B40)</f>
        <v>5339.97</v>
      </c>
      <c r="C41" s="92">
        <f t="shared" si="3"/>
        <v>5689.719999999999</v>
      </c>
      <c r="D41" s="92">
        <f>SUM(D38:D40)</f>
        <v>6000</v>
      </c>
      <c r="E41" s="92">
        <f t="shared" si="3"/>
        <v>6000</v>
      </c>
      <c r="F41" s="92">
        <f>SUM(F38:F40)</f>
        <v>7000</v>
      </c>
      <c r="G41" s="12">
        <f t="shared" si="3"/>
        <v>6838</v>
      </c>
      <c r="H41" s="12">
        <f t="shared" si="3"/>
        <v>7260</v>
      </c>
    </row>
    <row r="42" spans="1:8" ht="15">
      <c r="A42" s="25" t="s">
        <v>23</v>
      </c>
      <c r="B42" s="22"/>
      <c r="C42" s="23"/>
      <c r="D42" s="23"/>
      <c r="E42" s="23"/>
      <c r="F42" s="23"/>
      <c r="G42" s="1"/>
      <c r="H42" s="1"/>
    </row>
    <row r="43" spans="1:8" ht="15">
      <c r="A43" s="25" t="s">
        <v>24</v>
      </c>
      <c r="B43" s="22"/>
      <c r="C43" s="23"/>
      <c r="D43" s="23"/>
      <c r="E43" s="23"/>
      <c r="F43" s="23"/>
      <c r="G43" s="1"/>
      <c r="H43" s="1"/>
    </row>
    <row r="44" spans="1:8" ht="15">
      <c r="A44" s="28" t="s">
        <v>16</v>
      </c>
      <c r="B44" s="22">
        <v>50</v>
      </c>
      <c r="C44" s="23">
        <v>44.5</v>
      </c>
      <c r="D44" s="23">
        <v>0</v>
      </c>
      <c r="E44" s="23">
        <v>133.5</v>
      </c>
      <c r="F44" s="23">
        <v>0</v>
      </c>
      <c r="G44" s="38">
        <v>0</v>
      </c>
      <c r="H44" s="22">
        <v>0</v>
      </c>
    </row>
    <row r="45" spans="1:8" ht="15">
      <c r="A45" s="29" t="s">
        <v>27</v>
      </c>
      <c r="B45" s="22">
        <v>24.51</v>
      </c>
      <c r="C45" s="23">
        <v>24.38</v>
      </c>
      <c r="D45" s="23">
        <v>0</v>
      </c>
      <c r="E45" s="23">
        <v>46.5</v>
      </c>
      <c r="F45" s="23">
        <v>0</v>
      </c>
      <c r="G45" s="22">
        <v>0</v>
      </c>
      <c r="H45" s="22">
        <v>0</v>
      </c>
    </row>
    <row r="46" spans="1:8" ht="15">
      <c r="A46" s="21" t="s">
        <v>17</v>
      </c>
      <c r="B46" s="22">
        <v>541.84</v>
      </c>
      <c r="C46" s="23">
        <v>508.29</v>
      </c>
      <c r="D46" s="23">
        <v>0</v>
      </c>
      <c r="E46" s="23">
        <v>1809.68</v>
      </c>
      <c r="F46" s="23">
        <v>0</v>
      </c>
      <c r="G46" s="22">
        <v>0</v>
      </c>
      <c r="H46" s="22">
        <v>0</v>
      </c>
    </row>
    <row r="47" spans="1:8" ht="15">
      <c r="A47" s="28"/>
      <c r="B47" s="91">
        <f>SUM(B44:B46)</f>
        <v>616.35</v>
      </c>
      <c r="C47" s="92">
        <f>SUM(C44:C46)</f>
        <v>577.1700000000001</v>
      </c>
      <c r="D47" s="92">
        <v>0</v>
      </c>
      <c r="E47" s="92">
        <f>SUM(E44:E46)</f>
        <v>1989.68</v>
      </c>
      <c r="F47" s="92">
        <v>0</v>
      </c>
      <c r="G47" s="12">
        <f>SUM(G45:G46)</f>
        <v>0</v>
      </c>
      <c r="H47" s="12">
        <v>0</v>
      </c>
    </row>
    <row r="48" spans="1:8" ht="15">
      <c r="A48" s="25" t="s">
        <v>25</v>
      </c>
      <c r="B48" s="22"/>
      <c r="C48" s="23"/>
      <c r="D48" s="23"/>
      <c r="E48" s="23"/>
      <c r="F48" s="23"/>
      <c r="G48" s="1"/>
      <c r="H48" s="1"/>
    </row>
    <row r="49" spans="1:8" ht="15">
      <c r="A49" s="25" t="s">
        <v>26</v>
      </c>
      <c r="B49" s="22"/>
      <c r="C49" s="23"/>
      <c r="D49" s="23"/>
      <c r="E49" s="23"/>
      <c r="F49" s="23"/>
      <c r="G49" s="1"/>
      <c r="H49" s="1"/>
    </row>
    <row r="50" spans="1:8" ht="15">
      <c r="A50" s="21" t="s">
        <v>17</v>
      </c>
      <c r="B50" s="22">
        <v>90</v>
      </c>
      <c r="C50" s="23">
        <v>99.32</v>
      </c>
      <c r="D50" s="23">
        <v>0</v>
      </c>
      <c r="E50" s="23">
        <v>0</v>
      </c>
      <c r="F50" s="23">
        <v>0</v>
      </c>
      <c r="G50" s="22">
        <v>0</v>
      </c>
      <c r="H50" s="22">
        <v>0</v>
      </c>
    </row>
    <row r="51" spans="1:8" ht="15">
      <c r="A51" s="25"/>
      <c r="B51" s="91">
        <f aca="true" t="shared" si="4" ref="B51:H51">SUM(B50)</f>
        <v>90</v>
      </c>
      <c r="C51" s="92">
        <f t="shared" si="4"/>
        <v>99.32</v>
      </c>
      <c r="D51" s="92">
        <f>SUM(D50)</f>
        <v>0</v>
      </c>
      <c r="E51" s="92">
        <f t="shared" si="4"/>
        <v>0</v>
      </c>
      <c r="F51" s="92">
        <f t="shared" si="4"/>
        <v>0</v>
      </c>
      <c r="G51" s="12">
        <f t="shared" si="4"/>
        <v>0</v>
      </c>
      <c r="H51" s="12">
        <f t="shared" si="4"/>
        <v>0</v>
      </c>
    </row>
    <row r="52" spans="1:8" ht="15">
      <c r="A52" s="25" t="s">
        <v>28</v>
      </c>
      <c r="B52" s="22"/>
      <c r="C52" s="23"/>
      <c r="D52" s="23"/>
      <c r="E52" s="23"/>
      <c r="F52" s="23"/>
      <c r="G52" s="1"/>
      <c r="H52" s="1"/>
    </row>
    <row r="53" spans="1:8" ht="15">
      <c r="A53" s="25" t="s">
        <v>29</v>
      </c>
      <c r="B53" s="22"/>
      <c r="C53" s="23"/>
      <c r="D53" s="23"/>
      <c r="E53" s="23"/>
      <c r="F53" s="23"/>
      <c r="G53" s="1"/>
      <c r="H53" s="1"/>
    </row>
    <row r="54" spans="1:8" ht="15">
      <c r="A54" s="21" t="s">
        <v>17</v>
      </c>
      <c r="B54" s="22">
        <v>6151.49</v>
      </c>
      <c r="C54" s="23">
        <v>7311.91</v>
      </c>
      <c r="D54" s="23">
        <v>5570</v>
      </c>
      <c r="E54" s="23">
        <v>8878.78</v>
      </c>
      <c r="F54" s="23">
        <v>8040</v>
      </c>
      <c r="G54" s="22">
        <v>4640</v>
      </c>
      <c r="H54" s="22">
        <v>4640</v>
      </c>
    </row>
    <row r="55" spans="1:8" ht="15">
      <c r="A55" s="21" t="s">
        <v>18</v>
      </c>
      <c r="B55" s="22">
        <v>13.98</v>
      </c>
      <c r="C55" s="23">
        <v>0</v>
      </c>
      <c r="D55" s="23">
        <v>80</v>
      </c>
      <c r="E55" s="23">
        <v>80</v>
      </c>
      <c r="F55" s="23">
        <v>100</v>
      </c>
      <c r="G55" s="22">
        <v>100</v>
      </c>
      <c r="H55" s="22">
        <v>100</v>
      </c>
    </row>
    <row r="56" spans="1:8" ht="15">
      <c r="A56" s="28"/>
      <c r="B56" s="91">
        <f aca="true" t="shared" si="5" ref="B56:H56">SUM(B54:B55)</f>
        <v>6165.469999999999</v>
      </c>
      <c r="C56" s="92">
        <f t="shared" si="5"/>
        <v>7311.91</v>
      </c>
      <c r="D56" s="92">
        <f>SUM(D54:D55)</f>
        <v>5650</v>
      </c>
      <c r="E56" s="92">
        <f t="shared" si="5"/>
        <v>8958.78</v>
      </c>
      <c r="F56" s="92">
        <f>SUM(F54:F55)</f>
        <v>8140</v>
      </c>
      <c r="G56" s="12">
        <f t="shared" si="5"/>
        <v>4740</v>
      </c>
      <c r="H56" s="12">
        <f t="shared" si="5"/>
        <v>4740</v>
      </c>
    </row>
    <row r="57" spans="1:8" ht="15">
      <c r="A57" s="25" t="s">
        <v>30</v>
      </c>
      <c r="B57" s="22"/>
      <c r="C57" s="23"/>
      <c r="D57" s="23"/>
      <c r="E57" s="23"/>
      <c r="F57" s="23"/>
      <c r="G57" s="1"/>
      <c r="H57" s="1"/>
    </row>
    <row r="58" spans="1:8" ht="15">
      <c r="A58" s="25" t="s">
        <v>31</v>
      </c>
      <c r="B58" s="22"/>
      <c r="C58" s="23"/>
      <c r="D58" s="23"/>
      <c r="E58" s="23"/>
      <c r="F58" s="23"/>
      <c r="G58" s="1"/>
      <c r="H58" s="1"/>
    </row>
    <row r="59" spans="1:8" ht="15">
      <c r="A59" s="25" t="s">
        <v>32</v>
      </c>
      <c r="B59" s="22"/>
      <c r="C59" s="23"/>
      <c r="D59" s="23"/>
      <c r="E59" s="23"/>
      <c r="F59" s="23"/>
      <c r="G59" s="1"/>
      <c r="H59" s="1"/>
    </row>
    <row r="60" spans="1:8" ht="15">
      <c r="A60" s="29" t="s">
        <v>17</v>
      </c>
      <c r="B60" s="22">
        <v>0</v>
      </c>
      <c r="C60" s="23">
        <v>0</v>
      </c>
      <c r="D60" s="23">
        <v>950</v>
      </c>
      <c r="E60" s="23">
        <v>950</v>
      </c>
      <c r="F60" s="23">
        <v>950</v>
      </c>
      <c r="G60" s="22">
        <v>950</v>
      </c>
      <c r="H60" s="22">
        <v>950</v>
      </c>
    </row>
    <row r="61" spans="1:8" ht="15">
      <c r="A61" s="21"/>
      <c r="B61" s="136">
        <f>SUM(B60)</f>
        <v>0</v>
      </c>
      <c r="C61" s="137">
        <f>SUM(C60)</f>
        <v>0</v>
      </c>
      <c r="D61" s="137">
        <v>950</v>
      </c>
      <c r="E61" s="137">
        <v>950</v>
      </c>
      <c r="F61" s="137">
        <f>SUM(F60)</f>
        <v>950</v>
      </c>
      <c r="G61" s="12">
        <f>SUM(G60)</f>
        <v>950</v>
      </c>
      <c r="H61" s="12">
        <f>SUM(H60)</f>
        <v>950</v>
      </c>
    </row>
    <row r="62" spans="1:9" ht="15">
      <c r="A62" s="87"/>
      <c r="B62" s="144"/>
      <c r="C62" s="144"/>
      <c r="D62" s="144"/>
      <c r="E62" s="144"/>
      <c r="F62" s="144"/>
      <c r="G62" s="73"/>
      <c r="H62" s="73"/>
      <c r="I62" s="31"/>
    </row>
    <row r="63" spans="1:9" ht="15">
      <c r="A63" s="87"/>
      <c r="B63" s="144"/>
      <c r="C63" s="144"/>
      <c r="D63" s="144"/>
      <c r="E63" s="144"/>
      <c r="F63" s="144"/>
      <c r="G63" s="73"/>
      <c r="H63" s="73"/>
      <c r="I63" s="31"/>
    </row>
    <row r="64" ht="15">
      <c r="A64" s="84"/>
    </row>
    <row r="65" spans="1:8" ht="15">
      <c r="A65" s="21"/>
      <c r="B65" s="127" t="s">
        <v>93</v>
      </c>
      <c r="C65" s="127" t="s">
        <v>107</v>
      </c>
      <c r="D65" s="61" t="s">
        <v>95</v>
      </c>
      <c r="E65" s="60" t="s">
        <v>97</v>
      </c>
      <c r="F65" s="60" t="s">
        <v>98</v>
      </c>
      <c r="G65" s="60" t="s">
        <v>83</v>
      </c>
      <c r="H65" s="60" t="s">
        <v>82</v>
      </c>
    </row>
    <row r="66" spans="1:8" ht="15">
      <c r="A66" s="25" t="s">
        <v>33</v>
      </c>
      <c r="B66" s="129">
        <v>2017</v>
      </c>
      <c r="C66" s="129">
        <v>2018</v>
      </c>
      <c r="D66" s="63">
        <v>2019</v>
      </c>
      <c r="E66" s="62">
        <v>2019</v>
      </c>
      <c r="F66" s="62">
        <v>2020</v>
      </c>
      <c r="G66" s="62">
        <v>2021</v>
      </c>
      <c r="H66" s="62">
        <v>2022</v>
      </c>
    </row>
    <row r="67" spans="1:8" ht="15">
      <c r="A67" s="25" t="s">
        <v>34</v>
      </c>
      <c r="B67" s="71"/>
      <c r="C67" s="140"/>
      <c r="D67" s="71"/>
      <c r="E67" s="70"/>
      <c r="F67" s="70"/>
      <c r="G67" s="70"/>
      <c r="H67" s="69"/>
    </row>
    <row r="68" spans="1:8" ht="15">
      <c r="A68" s="21" t="s">
        <v>17</v>
      </c>
      <c r="B68" s="22">
        <v>2171.76</v>
      </c>
      <c r="C68" s="23">
        <v>5236.74</v>
      </c>
      <c r="D68" s="23">
        <v>12000</v>
      </c>
      <c r="E68" s="23">
        <v>9700</v>
      </c>
      <c r="F68" s="23">
        <v>22400</v>
      </c>
      <c r="G68" s="22">
        <v>11400</v>
      </c>
      <c r="H68" s="22">
        <v>11400</v>
      </c>
    </row>
    <row r="69" spans="1:8" ht="15">
      <c r="A69" s="25"/>
      <c r="B69" s="91">
        <f aca="true" t="shared" si="6" ref="B69:G69">SUM(B68)</f>
        <v>2171.76</v>
      </c>
      <c r="C69" s="92">
        <f>SUM(C68)</f>
        <v>5236.74</v>
      </c>
      <c r="D69" s="92">
        <f>SUM(D68)</f>
        <v>12000</v>
      </c>
      <c r="E69" s="92">
        <f t="shared" si="6"/>
        <v>9700</v>
      </c>
      <c r="F69" s="92">
        <f>SUM(F68)</f>
        <v>22400</v>
      </c>
      <c r="G69" s="12">
        <f t="shared" si="6"/>
        <v>11400</v>
      </c>
      <c r="H69" s="12">
        <f>SUM(H68)</f>
        <v>11400</v>
      </c>
    </row>
    <row r="70" spans="1:8" ht="15">
      <c r="A70" s="25" t="s">
        <v>35</v>
      </c>
      <c r="B70" s="22"/>
      <c r="C70" s="23"/>
      <c r="D70" s="23"/>
      <c r="E70" s="23"/>
      <c r="F70" s="23"/>
      <c r="G70" s="1"/>
      <c r="H70" s="1"/>
    </row>
    <row r="71" spans="1:8" ht="15">
      <c r="A71" s="25" t="s">
        <v>36</v>
      </c>
      <c r="B71" s="22"/>
      <c r="C71" s="23"/>
      <c r="D71" s="23"/>
      <c r="E71" s="23"/>
      <c r="F71" s="23"/>
      <c r="G71" s="1"/>
      <c r="H71" s="1"/>
    </row>
    <row r="72" spans="1:8" ht="15">
      <c r="A72" s="21" t="s">
        <v>17</v>
      </c>
      <c r="B72" s="22">
        <v>37247.57</v>
      </c>
      <c r="C72" s="23">
        <v>44378.87</v>
      </c>
      <c r="D72" s="23">
        <v>66900</v>
      </c>
      <c r="E72" s="23">
        <v>53100</v>
      </c>
      <c r="F72" s="23">
        <v>64500</v>
      </c>
      <c r="G72" s="22">
        <v>50150</v>
      </c>
      <c r="H72" s="22">
        <v>52150</v>
      </c>
    </row>
    <row r="73" spans="1:8" ht="15">
      <c r="A73" s="25"/>
      <c r="B73" s="91">
        <f aca="true" t="shared" si="7" ref="B73:G73">SUM(B72)</f>
        <v>37247.57</v>
      </c>
      <c r="C73" s="92">
        <f>SUM(C72)</f>
        <v>44378.87</v>
      </c>
      <c r="D73" s="92">
        <f>SUM(D72)</f>
        <v>66900</v>
      </c>
      <c r="E73" s="92">
        <f t="shared" si="7"/>
        <v>53100</v>
      </c>
      <c r="F73" s="92">
        <f>SUM(F72)</f>
        <v>64500</v>
      </c>
      <c r="G73" s="12">
        <f t="shared" si="7"/>
        <v>50150</v>
      </c>
      <c r="H73" s="12">
        <f>SUM(H72)</f>
        <v>52150</v>
      </c>
    </row>
    <row r="74" spans="1:8" ht="15">
      <c r="A74" s="25" t="s">
        <v>37</v>
      </c>
      <c r="B74" s="22"/>
      <c r="C74" s="23"/>
      <c r="D74" s="23"/>
      <c r="E74" s="23"/>
      <c r="F74" s="23"/>
      <c r="G74" s="1"/>
      <c r="H74" s="1"/>
    </row>
    <row r="75" spans="1:8" ht="15">
      <c r="A75" s="25" t="s">
        <v>38</v>
      </c>
      <c r="B75" s="22"/>
      <c r="C75" s="23"/>
      <c r="D75" s="23"/>
      <c r="E75" s="23"/>
      <c r="F75" s="23"/>
      <c r="G75" s="1"/>
      <c r="H75" s="1"/>
    </row>
    <row r="76" spans="1:8" ht="15">
      <c r="A76" s="21" t="s">
        <v>17</v>
      </c>
      <c r="B76" s="22">
        <v>1920</v>
      </c>
      <c r="C76" s="23">
        <v>0</v>
      </c>
      <c r="D76" s="23">
        <v>3300</v>
      </c>
      <c r="E76" s="23">
        <v>3300</v>
      </c>
      <c r="F76" s="23">
        <v>10200</v>
      </c>
      <c r="G76" s="22">
        <v>0</v>
      </c>
      <c r="H76" s="22">
        <v>0</v>
      </c>
    </row>
    <row r="77" spans="1:8" ht="15">
      <c r="A77" s="28"/>
      <c r="B77" s="91">
        <f>SUM(B76:B76)</f>
        <v>1920</v>
      </c>
      <c r="C77" s="92">
        <f>SUM(C76)</f>
        <v>0</v>
      </c>
      <c r="D77" s="92">
        <f>SUM(D76)</f>
        <v>3300</v>
      </c>
      <c r="E77" s="92">
        <f>SUM(E76:E76)</f>
        <v>3300</v>
      </c>
      <c r="F77" s="92">
        <f>SUM(F76)</f>
        <v>10200</v>
      </c>
      <c r="G77" s="12">
        <f>SUM(G76:G76)</f>
        <v>0</v>
      </c>
      <c r="H77" s="12">
        <f>SUM(H76)</f>
        <v>0</v>
      </c>
    </row>
    <row r="78" spans="1:8" ht="15">
      <c r="A78" s="25" t="s">
        <v>40</v>
      </c>
      <c r="B78" s="22"/>
      <c r="C78" s="23"/>
      <c r="D78" s="23"/>
      <c r="E78" s="23"/>
      <c r="F78" s="23"/>
      <c r="G78" s="1"/>
      <c r="H78" s="1"/>
    </row>
    <row r="79" spans="1:8" ht="15">
      <c r="A79" s="25" t="s">
        <v>41</v>
      </c>
      <c r="B79" s="22"/>
      <c r="C79" s="23"/>
      <c r="D79" s="23"/>
      <c r="E79" s="23"/>
      <c r="F79" s="23"/>
      <c r="G79" s="1"/>
      <c r="H79" s="1"/>
    </row>
    <row r="80" spans="1:8" ht="15">
      <c r="A80" s="21" t="s">
        <v>17</v>
      </c>
      <c r="B80" s="22">
        <v>6084.66</v>
      </c>
      <c r="C80" s="23">
        <v>6521.85</v>
      </c>
      <c r="D80" s="23">
        <v>7550</v>
      </c>
      <c r="E80" s="23">
        <v>8050</v>
      </c>
      <c r="F80" s="23">
        <v>11200</v>
      </c>
      <c r="G80" s="22">
        <v>6950</v>
      </c>
      <c r="H80" s="22">
        <v>6950</v>
      </c>
    </row>
    <row r="81" spans="1:8" ht="15">
      <c r="A81" s="25"/>
      <c r="B81" s="91">
        <f aca="true" t="shared" si="8" ref="B81:G81">SUM(B80)</f>
        <v>6084.66</v>
      </c>
      <c r="C81" s="92">
        <f>SUM(C80)</f>
        <v>6521.85</v>
      </c>
      <c r="D81" s="92">
        <f>SUM(D80)</f>
        <v>7550</v>
      </c>
      <c r="E81" s="92">
        <f t="shared" si="8"/>
        <v>8050</v>
      </c>
      <c r="F81" s="92">
        <f>SUM(F80)</f>
        <v>11200</v>
      </c>
      <c r="G81" s="12">
        <f t="shared" si="8"/>
        <v>6950</v>
      </c>
      <c r="H81" s="12">
        <f>SUM(H80)</f>
        <v>6950</v>
      </c>
    </row>
    <row r="82" spans="1:8" ht="15">
      <c r="A82" s="25" t="s">
        <v>44</v>
      </c>
      <c r="B82" s="22"/>
      <c r="C82" s="23"/>
      <c r="D82" s="23"/>
      <c r="E82" s="23"/>
      <c r="F82" s="23"/>
      <c r="G82" s="1"/>
      <c r="H82" s="1"/>
    </row>
    <row r="83" spans="1:8" ht="15">
      <c r="A83" s="25" t="s">
        <v>45</v>
      </c>
      <c r="B83" s="22"/>
      <c r="C83" s="23"/>
      <c r="D83" s="23"/>
      <c r="E83" s="23"/>
      <c r="F83" s="23"/>
      <c r="G83" s="1"/>
      <c r="H83" s="1"/>
    </row>
    <row r="84" spans="1:8" ht="15">
      <c r="A84" s="21" t="s">
        <v>17</v>
      </c>
      <c r="B84" s="22">
        <v>7219.65</v>
      </c>
      <c r="C84" s="23">
        <v>5858.55</v>
      </c>
      <c r="D84" s="23">
        <v>7500</v>
      </c>
      <c r="E84" s="23">
        <v>7565</v>
      </c>
      <c r="F84" s="23">
        <v>8100</v>
      </c>
      <c r="G84" s="22">
        <v>8200</v>
      </c>
      <c r="H84" s="22">
        <v>8300</v>
      </c>
    </row>
    <row r="85" spans="1:8" ht="15">
      <c r="A85" s="25"/>
      <c r="B85" s="91">
        <f aca="true" t="shared" si="9" ref="B85:G85">SUM(B84)</f>
        <v>7219.65</v>
      </c>
      <c r="C85" s="92">
        <f>SUM(C84)</f>
        <v>5858.55</v>
      </c>
      <c r="D85" s="92">
        <f>SUM(D84)</f>
        <v>7500</v>
      </c>
      <c r="E85" s="92">
        <f t="shared" si="9"/>
        <v>7565</v>
      </c>
      <c r="F85" s="92">
        <f>SUM(F84)</f>
        <v>8100</v>
      </c>
      <c r="G85" s="12">
        <f t="shared" si="9"/>
        <v>8200</v>
      </c>
      <c r="H85" s="12">
        <f>SUM(H84)</f>
        <v>8300</v>
      </c>
    </row>
    <row r="86" spans="1:8" ht="15">
      <c r="A86" s="25" t="s">
        <v>46</v>
      </c>
      <c r="B86" s="22"/>
      <c r="C86" s="23"/>
      <c r="D86" s="23"/>
      <c r="E86" s="23"/>
      <c r="F86" s="23"/>
      <c r="G86" s="1"/>
      <c r="H86" s="1"/>
    </row>
    <row r="87" spans="1:8" ht="15">
      <c r="A87" s="25" t="s">
        <v>47</v>
      </c>
      <c r="B87" s="22"/>
      <c r="C87" s="23"/>
      <c r="D87" s="23"/>
      <c r="E87" s="23"/>
      <c r="F87" s="23"/>
      <c r="G87" s="1"/>
      <c r="H87" s="1"/>
    </row>
    <row r="88" spans="1:8" ht="15">
      <c r="A88" s="21" t="s">
        <v>17</v>
      </c>
      <c r="B88" s="22">
        <v>2183.06</v>
      </c>
      <c r="C88" s="23">
        <v>1802.34</v>
      </c>
      <c r="D88" s="23">
        <v>1600</v>
      </c>
      <c r="E88" s="23">
        <v>1600</v>
      </c>
      <c r="F88" s="23">
        <v>1600</v>
      </c>
      <c r="G88" s="22">
        <v>1700</v>
      </c>
      <c r="H88" s="22">
        <v>1700</v>
      </c>
    </row>
    <row r="89" spans="1:8" ht="15">
      <c r="A89" s="25"/>
      <c r="B89" s="91">
        <f aca="true" t="shared" si="10" ref="B89:G89">SUM(B88)</f>
        <v>2183.06</v>
      </c>
      <c r="C89" s="92">
        <f>SUM(C88)</f>
        <v>1802.34</v>
      </c>
      <c r="D89" s="92">
        <f>SUM(D88)</f>
        <v>1600</v>
      </c>
      <c r="E89" s="92">
        <f t="shared" si="10"/>
        <v>1600</v>
      </c>
      <c r="F89" s="92">
        <f>SUM(F88)</f>
        <v>1600</v>
      </c>
      <c r="G89" s="12">
        <f t="shared" si="10"/>
        <v>1700</v>
      </c>
      <c r="H89" s="12">
        <f>SUM(H88)</f>
        <v>1700</v>
      </c>
    </row>
    <row r="90" spans="1:8" ht="15">
      <c r="A90" s="25" t="s">
        <v>48</v>
      </c>
      <c r="B90" s="22"/>
      <c r="C90" s="23"/>
      <c r="D90" s="23"/>
      <c r="E90" s="23"/>
      <c r="F90" s="23"/>
      <c r="G90" s="1"/>
      <c r="H90" s="1"/>
    </row>
    <row r="91" spans="1:8" ht="15">
      <c r="A91" s="25" t="s">
        <v>49</v>
      </c>
      <c r="B91" s="22"/>
      <c r="C91" s="23"/>
      <c r="D91" s="23"/>
      <c r="E91" s="23"/>
      <c r="F91" s="23"/>
      <c r="G91" s="1"/>
      <c r="H91" s="1"/>
    </row>
    <row r="92" spans="1:8" ht="15">
      <c r="A92" s="21" t="s">
        <v>17</v>
      </c>
      <c r="B92" s="22">
        <v>3499.95</v>
      </c>
      <c r="C92" s="23">
        <v>4796.83</v>
      </c>
      <c r="D92" s="23">
        <v>6820</v>
      </c>
      <c r="E92" s="23">
        <v>7470</v>
      </c>
      <c r="F92" s="23">
        <v>6350</v>
      </c>
      <c r="G92" s="22">
        <v>6350</v>
      </c>
      <c r="H92" s="22">
        <v>6450</v>
      </c>
    </row>
    <row r="93" spans="1:8" ht="15">
      <c r="A93" s="21" t="s">
        <v>18</v>
      </c>
      <c r="B93" s="22">
        <v>5000</v>
      </c>
      <c r="C93" s="23">
        <v>14000</v>
      </c>
      <c r="D93" s="23">
        <v>14000</v>
      </c>
      <c r="E93" s="23">
        <v>14000</v>
      </c>
      <c r="F93" s="23">
        <v>14000</v>
      </c>
      <c r="G93" s="22">
        <v>14000</v>
      </c>
      <c r="H93" s="22">
        <v>14000</v>
      </c>
    </row>
    <row r="94" spans="1:8" ht="15">
      <c r="A94" s="135"/>
      <c r="B94" s="136">
        <f aca="true" t="shared" si="11" ref="B94:H94">SUM(B92:B93)</f>
        <v>8499.95</v>
      </c>
      <c r="C94" s="137">
        <f t="shared" si="11"/>
        <v>18796.83</v>
      </c>
      <c r="D94" s="137">
        <f>SUM(D92:D93)</f>
        <v>20820</v>
      </c>
      <c r="E94" s="137">
        <f t="shared" si="11"/>
        <v>21470</v>
      </c>
      <c r="F94" s="137">
        <f>SUM(F92:F93)</f>
        <v>20350</v>
      </c>
      <c r="G94" s="12">
        <f t="shared" si="11"/>
        <v>20350</v>
      </c>
      <c r="H94" s="12">
        <f t="shared" si="11"/>
        <v>20450</v>
      </c>
    </row>
    <row r="95" spans="1:9" ht="15">
      <c r="A95" s="145"/>
      <c r="B95" s="147"/>
      <c r="C95" s="147"/>
      <c r="D95" s="147"/>
      <c r="E95" s="147"/>
      <c r="F95" s="147"/>
      <c r="G95" s="147"/>
      <c r="H95" s="147"/>
      <c r="I95" s="31"/>
    </row>
    <row r="96" spans="1:9" ht="15">
      <c r="A96" s="145"/>
      <c r="B96" s="147"/>
      <c r="C96" s="147"/>
      <c r="D96" s="147"/>
      <c r="E96" s="147"/>
      <c r="F96" s="147"/>
      <c r="G96" s="147"/>
      <c r="H96" s="147"/>
      <c r="I96" s="31"/>
    </row>
    <row r="97" spans="1:8" ht="15">
      <c r="A97" s="135" t="s">
        <v>50</v>
      </c>
      <c r="B97" s="127" t="s">
        <v>93</v>
      </c>
      <c r="C97" s="127" t="s">
        <v>107</v>
      </c>
      <c r="D97" s="126" t="s">
        <v>95</v>
      </c>
      <c r="E97" s="127" t="s">
        <v>97</v>
      </c>
      <c r="F97" s="127" t="s">
        <v>98</v>
      </c>
      <c r="G97" s="127" t="s">
        <v>83</v>
      </c>
      <c r="H97" s="127" t="s">
        <v>82</v>
      </c>
    </row>
    <row r="98" spans="1:8" ht="15">
      <c r="A98" s="135" t="s">
        <v>51</v>
      </c>
      <c r="B98" s="129">
        <v>2017</v>
      </c>
      <c r="C98" s="129">
        <v>2018</v>
      </c>
      <c r="D98" s="128">
        <v>2019</v>
      </c>
      <c r="E98" s="129">
        <v>2019</v>
      </c>
      <c r="F98" s="129">
        <v>2020</v>
      </c>
      <c r="G98" s="129">
        <v>2021</v>
      </c>
      <c r="H98" s="129">
        <v>2022</v>
      </c>
    </row>
    <row r="99" spans="1:8" ht="15">
      <c r="A99" s="29" t="s">
        <v>16</v>
      </c>
      <c r="B99" s="22">
        <v>585</v>
      </c>
      <c r="C99" s="130">
        <v>0</v>
      </c>
      <c r="D99" s="89">
        <v>0</v>
      </c>
      <c r="E99" s="23">
        <v>0</v>
      </c>
      <c r="F99" s="23">
        <v>0</v>
      </c>
      <c r="G99" s="22">
        <v>0</v>
      </c>
      <c r="H99" s="22">
        <v>0</v>
      </c>
    </row>
    <row r="100" spans="1:8" ht="15">
      <c r="A100" s="28" t="s">
        <v>39</v>
      </c>
      <c r="B100" s="22">
        <v>206</v>
      </c>
      <c r="C100" s="23">
        <v>0</v>
      </c>
      <c r="D100" s="23">
        <v>0</v>
      </c>
      <c r="E100" s="23">
        <v>0</v>
      </c>
      <c r="F100" s="23">
        <v>0</v>
      </c>
      <c r="G100" s="22">
        <v>0</v>
      </c>
      <c r="H100" s="22">
        <v>0</v>
      </c>
    </row>
    <row r="101" spans="1:8" ht="15">
      <c r="A101" s="28" t="s">
        <v>17</v>
      </c>
      <c r="B101" s="22">
        <v>30249.56</v>
      </c>
      <c r="C101" s="23">
        <v>39900.52</v>
      </c>
      <c r="D101" s="23">
        <v>39450</v>
      </c>
      <c r="E101" s="23">
        <v>44500</v>
      </c>
      <c r="F101" s="23">
        <v>48850</v>
      </c>
      <c r="G101" s="22">
        <v>35300</v>
      </c>
      <c r="H101" s="22">
        <v>35300</v>
      </c>
    </row>
    <row r="102" spans="1:8" ht="15">
      <c r="A102" s="21" t="s">
        <v>18</v>
      </c>
      <c r="B102" s="22">
        <v>0</v>
      </c>
      <c r="C102" s="23">
        <v>0</v>
      </c>
      <c r="D102" s="23">
        <v>1000</v>
      </c>
      <c r="E102" s="23">
        <v>1000</v>
      </c>
      <c r="F102" s="23">
        <v>1000</v>
      </c>
      <c r="G102" s="22">
        <v>1000</v>
      </c>
      <c r="H102" s="22">
        <v>1000</v>
      </c>
    </row>
    <row r="103" spans="1:8" ht="15">
      <c r="A103" s="25"/>
      <c r="B103" s="91">
        <f aca="true" t="shared" si="12" ref="B103:H103">SUM(B99:B102)</f>
        <v>31040.56</v>
      </c>
      <c r="C103" s="92">
        <f t="shared" si="12"/>
        <v>39900.52</v>
      </c>
      <c r="D103" s="92">
        <f>SUM(D99:D102)</f>
        <v>40450</v>
      </c>
      <c r="E103" s="92">
        <f t="shared" si="12"/>
        <v>45500</v>
      </c>
      <c r="F103" s="92">
        <f>SUM(F99:F102)</f>
        <v>49850</v>
      </c>
      <c r="G103" s="12">
        <f t="shared" si="12"/>
        <v>36300</v>
      </c>
      <c r="H103" s="12">
        <f t="shared" si="12"/>
        <v>36300</v>
      </c>
    </row>
    <row r="104" spans="1:8" ht="15">
      <c r="A104" s="25" t="s">
        <v>52</v>
      </c>
      <c r="B104" s="22"/>
      <c r="C104" s="23"/>
      <c r="D104" s="23"/>
      <c r="E104" s="23"/>
      <c r="F104" s="23"/>
      <c r="G104" s="1"/>
      <c r="H104" s="1"/>
    </row>
    <row r="105" spans="1:8" ht="15">
      <c r="A105" s="25" t="s">
        <v>85</v>
      </c>
      <c r="B105" s="22"/>
      <c r="C105" s="23"/>
      <c r="D105" s="23"/>
      <c r="E105" s="23"/>
      <c r="F105" s="23"/>
      <c r="G105" s="1"/>
      <c r="H105" s="1"/>
    </row>
    <row r="106" spans="1:8" ht="15">
      <c r="A106" s="28" t="s">
        <v>53</v>
      </c>
      <c r="B106" s="22">
        <v>2954.28</v>
      </c>
      <c r="C106" s="23">
        <v>1720.35</v>
      </c>
      <c r="D106" s="23">
        <v>3350</v>
      </c>
      <c r="E106" s="23">
        <v>3350</v>
      </c>
      <c r="F106" s="23">
        <v>3670</v>
      </c>
      <c r="G106" s="22">
        <v>3780</v>
      </c>
      <c r="H106" s="22">
        <v>3790</v>
      </c>
    </row>
    <row r="107" spans="1:8" ht="15">
      <c r="A107" s="25"/>
      <c r="B107" s="91">
        <f aca="true" t="shared" si="13" ref="B107:G107">SUM(B106)</f>
        <v>2954.28</v>
      </c>
      <c r="C107" s="92">
        <f>SUM(C106)</f>
        <v>1720.35</v>
      </c>
      <c r="D107" s="92">
        <f>SUM(D106)</f>
        <v>3350</v>
      </c>
      <c r="E107" s="92">
        <f t="shared" si="13"/>
        <v>3350</v>
      </c>
      <c r="F107" s="92">
        <f>SUM(F106)</f>
        <v>3670</v>
      </c>
      <c r="G107" s="12">
        <f t="shared" si="13"/>
        <v>3780</v>
      </c>
      <c r="H107" s="12">
        <f>SUM(H106)</f>
        <v>3790</v>
      </c>
    </row>
    <row r="108" spans="1:8" ht="15">
      <c r="A108" s="25" t="s">
        <v>54</v>
      </c>
      <c r="B108" s="22"/>
      <c r="C108" s="23"/>
      <c r="D108" s="23"/>
      <c r="E108" s="23"/>
      <c r="F108" s="23"/>
      <c r="G108" s="1"/>
      <c r="H108" s="1"/>
    </row>
    <row r="109" spans="1:8" ht="15">
      <c r="A109" s="25" t="s">
        <v>55</v>
      </c>
      <c r="B109" s="22"/>
      <c r="C109" s="23"/>
      <c r="D109" s="23"/>
      <c r="E109" s="23"/>
      <c r="F109" s="23"/>
      <c r="G109" s="1"/>
      <c r="H109" s="1"/>
    </row>
    <row r="110" spans="1:8" ht="15">
      <c r="A110" s="28" t="s">
        <v>17</v>
      </c>
      <c r="B110" s="22">
        <v>4286.02</v>
      </c>
      <c r="C110" s="23">
        <v>2573.96</v>
      </c>
      <c r="D110" s="23">
        <v>7345</v>
      </c>
      <c r="E110" s="23">
        <v>5859.73</v>
      </c>
      <c r="F110" s="23">
        <v>7765</v>
      </c>
      <c r="G110" s="22">
        <v>5975</v>
      </c>
      <c r="H110" s="22">
        <v>5880</v>
      </c>
    </row>
    <row r="111" spans="1:8" ht="15">
      <c r="A111" s="28" t="s">
        <v>18</v>
      </c>
      <c r="B111" s="22">
        <v>2465.41</v>
      </c>
      <c r="C111" s="23">
        <v>8294.65</v>
      </c>
      <c r="D111" s="23">
        <v>3500</v>
      </c>
      <c r="E111" s="23">
        <v>3500</v>
      </c>
      <c r="F111" s="23">
        <v>4000</v>
      </c>
      <c r="G111" s="22">
        <v>4000</v>
      </c>
      <c r="H111" s="22">
        <v>4100</v>
      </c>
    </row>
    <row r="112" spans="1:8" ht="15">
      <c r="A112" s="25"/>
      <c r="B112" s="91">
        <f aca="true" t="shared" si="14" ref="B112:H112">SUM(B110:B111)</f>
        <v>6751.43</v>
      </c>
      <c r="C112" s="92">
        <f t="shared" si="14"/>
        <v>10868.61</v>
      </c>
      <c r="D112" s="92">
        <f>SUM(D110:D111)</f>
        <v>10845</v>
      </c>
      <c r="E112" s="92">
        <f t="shared" si="14"/>
        <v>9359.73</v>
      </c>
      <c r="F112" s="92">
        <f>SUM(F110:F111)</f>
        <v>11765</v>
      </c>
      <c r="G112" s="12">
        <f t="shared" si="14"/>
        <v>9975</v>
      </c>
      <c r="H112" s="12">
        <f t="shared" si="14"/>
        <v>9980</v>
      </c>
    </row>
    <row r="113" spans="1:8" ht="15">
      <c r="A113" s="25" t="s">
        <v>56</v>
      </c>
      <c r="B113" s="22"/>
      <c r="C113" s="23"/>
      <c r="D113" s="23"/>
      <c r="E113" s="23"/>
      <c r="F113" s="23"/>
      <c r="G113" s="1"/>
      <c r="H113" s="1"/>
    </row>
    <row r="114" spans="1:8" ht="15">
      <c r="A114" s="25" t="s">
        <v>57</v>
      </c>
      <c r="B114" s="22"/>
      <c r="C114" s="23"/>
      <c r="D114" s="23"/>
      <c r="E114" s="23"/>
      <c r="F114" s="23"/>
      <c r="G114" s="1"/>
      <c r="H114" s="1"/>
    </row>
    <row r="115" spans="1:8" ht="15">
      <c r="A115" s="25" t="s">
        <v>58</v>
      </c>
      <c r="B115" s="22"/>
      <c r="C115" s="23"/>
      <c r="D115" s="23"/>
      <c r="E115" s="23"/>
      <c r="F115" s="23"/>
      <c r="G115" s="1"/>
      <c r="H115" s="1"/>
    </row>
    <row r="116" spans="1:8" ht="15">
      <c r="A116" s="21" t="s">
        <v>17</v>
      </c>
      <c r="B116" s="22">
        <v>253.95</v>
      </c>
      <c r="C116" s="23">
        <v>242.3</v>
      </c>
      <c r="D116" s="23">
        <v>300</v>
      </c>
      <c r="E116" s="23">
        <v>300</v>
      </c>
      <c r="F116" s="23">
        <v>500</v>
      </c>
      <c r="G116" s="22">
        <v>420</v>
      </c>
      <c r="H116" s="22">
        <v>450</v>
      </c>
    </row>
    <row r="117" spans="1:8" ht="15">
      <c r="A117" s="25"/>
      <c r="B117" s="91">
        <f aca="true" t="shared" si="15" ref="B117:H117">SUM(B116)</f>
        <v>253.95</v>
      </c>
      <c r="C117" s="92">
        <f t="shared" si="15"/>
        <v>242.3</v>
      </c>
      <c r="D117" s="92">
        <f>SUM(D116)</f>
        <v>300</v>
      </c>
      <c r="E117" s="92">
        <f t="shared" si="15"/>
        <v>300</v>
      </c>
      <c r="F117" s="92">
        <f>SUM(F116)</f>
        <v>500</v>
      </c>
      <c r="G117" s="12">
        <f t="shared" si="15"/>
        <v>420</v>
      </c>
      <c r="H117" s="12">
        <f t="shared" si="15"/>
        <v>450</v>
      </c>
    </row>
    <row r="118" spans="1:8" ht="15">
      <c r="A118" s="25" t="s">
        <v>59</v>
      </c>
      <c r="B118" s="22"/>
      <c r="C118" s="23"/>
      <c r="D118" s="23"/>
      <c r="E118" s="23"/>
      <c r="F118" s="23"/>
      <c r="G118" s="1"/>
      <c r="H118" s="1"/>
    </row>
    <row r="119" spans="1:8" ht="15">
      <c r="A119" s="25" t="s">
        <v>60</v>
      </c>
      <c r="B119" s="22"/>
      <c r="C119" s="23"/>
      <c r="D119" s="23"/>
      <c r="E119" s="23"/>
      <c r="F119" s="23"/>
      <c r="G119" s="1"/>
      <c r="H119" s="1"/>
    </row>
    <row r="120" spans="1:8" ht="15">
      <c r="A120" s="28" t="s">
        <v>16</v>
      </c>
      <c r="B120" s="22">
        <v>67031.93</v>
      </c>
      <c r="C120" s="23">
        <v>72981.27</v>
      </c>
      <c r="D120" s="23">
        <v>91970</v>
      </c>
      <c r="E120" s="23">
        <v>88340</v>
      </c>
      <c r="F120" s="23">
        <v>126000</v>
      </c>
      <c r="G120" s="22">
        <v>136000</v>
      </c>
      <c r="H120" s="22">
        <v>147500</v>
      </c>
    </row>
    <row r="121" spans="1:8" ht="15">
      <c r="A121" s="28" t="s">
        <v>27</v>
      </c>
      <c r="B121" s="22">
        <v>23593.67</v>
      </c>
      <c r="C121" s="23">
        <v>25609.21</v>
      </c>
      <c r="D121" s="23">
        <v>32760</v>
      </c>
      <c r="E121" s="23">
        <v>29832</v>
      </c>
      <c r="F121" s="23">
        <v>44847</v>
      </c>
      <c r="G121" s="22">
        <v>48337</v>
      </c>
      <c r="H121" s="22">
        <v>71627</v>
      </c>
    </row>
    <row r="122" spans="1:8" ht="15">
      <c r="A122" s="21" t="s">
        <v>17</v>
      </c>
      <c r="B122" s="22">
        <v>12087.93</v>
      </c>
      <c r="C122" s="23">
        <v>16359.74</v>
      </c>
      <c r="D122" s="23">
        <v>14343</v>
      </c>
      <c r="E122" s="23">
        <v>14973</v>
      </c>
      <c r="F122" s="23">
        <v>17163</v>
      </c>
      <c r="G122" s="22">
        <v>15255</v>
      </c>
      <c r="H122" s="22">
        <v>14465</v>
      </c>
    </row>
    <row r="123" spans="1:8" ht="15">
      <c r="A123" s="21" t="s">
        <v>18</v>
      </c>
      <c r="B123" s="22">
        <v>420.78</v>
      </c>
      <c r="C123" s="23">
        <v>1420.7</v>
      </c>
      <c r="D123" s="23">
        <v>450</v>
      </c>
      <c r="E123" s="23">
        <v>450</v>
      </c>
      <c r="F123" s="23">
        <v>450</v>
      </c>
      <c r="G123" s="22">
        <v>450</v>
      </c>
      <c r="H123" s="22">
        <v>450</v>
      </c>
    </row>
    <row r="124" spans="1:8" ht="15">
      <c r="A124" s="21"/>
      <c r="B124" s="136">
        <f aca="true" t="shared" si="16" ref="B124:H124">SUM(B120:B123)</f>
        <v>103134.31</v>
      </c>
      <c r="C124" s="137">
        <f t="shared" si="16"/>
        <v>116370.92000000001</v>
      </c>
      <c r="D124" s="137">
        <f>SUM(D120:D123)</f>
        <v>139523</v>
      </c>
      <c r="E124" s="137">
        <f t="shared" si="16"/>
        <v>133595</v>
      </c>
      <c r="F124" s="137">
        <f>SUM(F120:F123)</f>
        <v>188460</v>
      </c>
      <c r="G124" s="12">
        <f t="shared" si="16"/>
        <v>200042</v>
      </c>
      <c r="H124" s="12">
        <f t="shared" si="16"/>
        <v>234042</v>
      </c>
    </row>
    <row r="125" spans="1:8" ht="15">
      <c r="A125" s="87"/>
      <c r="B125" s="144"/>
      <c r="C125" s="144"/>
      <c r="D125" s="144"/>
      <c r="E125" s="144"/>
      <c r="F125" s="144"/>
      <c r="G125" s="73"/>
      <c r="H125" s="73"/>
    </row>
    <row r="126" spans="1:8" ht="15">
      <c r="A126" s="87"/>
      <c r="B126" s="144"/>
      <c r="C126" s="144"/>
      <c r="D126" s="144"/>
      <c r="E126" s="144"/>
      <c r="F126" s="144"/>
      <c r="G126" s="73"/>
      <c r="H126" s="73"/>
    </row>
    <row r="127" spans="1:8" ht="15">
      <c r="A127" s="87"/>
      <c r="B127" s="147"/>
      <c r="C127" s="147"/>
      <c r="D127" s="147"/>
      <c r="E127" s="147"/>
      <c r="F127" s="147"/>
      <c r="G127" s="147"/>
      <c r="H127" s="147"/>
    </row>
    <row r="128" spans="1:8" ht="15">
      <c r="A128" s="87"/>
      <c r="B128" s="147"/>
      <c r="C128" s="147"/>
      <c r="D128" s="147"/>
      <c r="E128" s="147"/>
      <c r="F128" s="147"/>
      <c r="G128" s="147"/>
      <c r="H128" s="147"/>
    </row>
    <row r="129" spans="1:8" ht="15">
      <c r="A129" s="87"/>
      <c r="B129" s="147"/>
      <c r="C129" s="147"/>
      <c r="D129" s="147"/>
      <c r="E129" s="147"/>
      <c r="F129" s="147"/>
      <c r="G129" s="147"/>
      <c r="H129" s="147"/>
    </row>
    <row r="130" spans="1:8" ht="15">
      <c r="A130" s="21"/>
      <c r="B130" s="127" t="s">
        <v>93</v>
      </c>
      <c r="C130" s="127" t="s">
        <v>107</v>
      </c>
      <c r="D130" s="126" t="s">
        <v>95</v>
      </c>
      <c r="E130" s="127" t="s">
        <v>97</v>
      </c>
      <c r="F130" s="127" t="s">
        <v>98</v>
      </c>
      <c r="G130" s="127" t="s">
        <v>83</v>
      </c>
      <c r="H130" s="127" t="s">
        <v>82</v>
      </c>
    </row>
    <row r="131" spans="1:8" ht="15">
      <c r="A131" s="109" t="s">
        <v>61</v>
      </c>
      <c r="B131" s="129">
        <v>2017</v>
      </c>
      <c r="C131" s="129">
        <v>2018</v>
      </c>
      <c r="D131" s="63">
        <v>2019</v>
      </c>
      <c r="E131" s="62">
        <v>2019</v>
      </c>
      <c r="F131" s="62">
        <v>2020</v>
      </c>
      <c r="G131" s="62">
        <v>2021</v>
      </c>
      <c r="H131" s="62">
        <v>2022</v>
      </c>
    </row>
    <row r="132" spans="1:8" ht="15">
      <c r="A132" s="109" t="s">
        <v>62</v>
      </c>
      <c r="B132" s="22"/>
      <c r="C132" s="23"/>
      <c r="D132" s="23"/>
      <c r="E132" s="23"/>
      <c r="F132" s="23"/>
      <c r="G132" s="1"/>
      <c r="H132" s="1"/>
    </row>
    <row r="133" spans="1:8" ht="15">
      <c r="A133" s="21" t="s">
        <v>16</v>
      </c>
      <c r="B133" s="65">
        <v>96441.55</v>
      </c>
      <c r="C133" s="132">
        <v>100604.45</v>
      </c>
      <c r="D133" s="34">
        <v>98120</v>
      </c>
      <c r="E133" s="34">
        <v>98120</v>
      </c>
      <c r="F133" s="34">
        <v>169377</v>
      </c>
      <c r="G133" s="67">
        <v>186314</v>
      </c>
      <c r="H133" s="67">
        <v>204945</v>
      </c>
    </row>
    <row r="134" spans="1:8" ht="15">
      <c r="A134" s="28" t="s">
        <v>27</v>
      </c>
      <c r="B134" s="65">
        <v>34939.6</v>
      </c>
      <c r="C134" s="132">
        <v>36938.69</v>
      </c>
      <c r="D134" s="34">
        <v>35262</v>
      </c>
      <c r="E134" s="34">
        <v>35262</v>
      </c>
      <c r="F134" s="34">
        <v>61397</v>
      </c>
      <c r="G134" s="67">
        <v>65116</v>
      </c>
      <c r="H134" s="67">
        <v>71628</v>
      </c>
    </row>
    <row r="135" spans="1:8" ht="15">
      <c r="A135" s="21" t="s">
        <v>17</v>
      </c>
      <c r="B135" s="65">
        <v>30636.68</v>
      </c>
      <c r="C135" s="132">
        <v>36635.89</v>
      </c>
      <c r="D135" s="34">
        <v>32898</v>
      </c>
      <c r="E135" s="34">
        <v>32898</v>
      </c>
      <c r="F135" s="34">
        <v>36844</v>
      </c>
      <c r="G135" s="67">
        <v>37537</v>
      </c>
      <c r="H135" s="67">
        <v>38287</v>
      </c>
    </row>
    <row r="136" spans="1:8" ht="15">
      <c r="A136" s="21" t="s">
        <v>18</v>
      </c>
      <c r="B136" s="65">
        <v>1230.24</v>
      </c>
      <c r="C136" s="132">
        <v>1680.25</v>
      </c>
      <c r="D136" s="34">
        <v>1915</v>
      </c>
      <c r="E136" s="34">
        <v>1915</v>
      </c>
      <c r="F136" s="34">
        <v>5322</v>
      </c>
      <c r="G136" s="67">
        <v>3870</v>
      </c>
      <c r="H136" s="67">
        <v>3870</v>
      </c>
    </row>
    <row r="137" spans="1:8" ht="15">
      <c r="A137" s="28"/>
      <c r="B137" s="93">
        <f>SUM(B133:B136)</f>
        <v>163248.06999999998</v>
      </c>
      <c r="C137" s="134">
        <v>175859.28</v>
      </c>
      <c r="D137" s="94">
        <f>SUM(D133:D136)</f>
        <v>168195</v>
      </c>
      <c r="E137" s="94">
        <f>SUM(E133:E136)</f>
        <v>168195</v>
      </c>
      <c r="F137" s="94">
        <f>SUM(F133:F136)</f>
        <v>272940</v>
      </c>
      <c r="G137" s="95">
        <f>SUM(G133:G136)</f>
        <v>292837</v>
      </c>
      <c r="H137" s="95">
        <f>SUM(H133:H136)</f>
        <v>318730</v>
      </c>
    </row>
    <row r="138" spans="1:8" ht="15">
      <c r="A138" s="25" t="s">
        <v>63</v>
      </c>
      <c r="B138" s="58"/>
      <c r="C138" s="30"/>
      <c r="D138" s="30"/>
      <c r="E138" s="30"/>
      <c r="F138" s="30"/>
      <c r="G138" s="66"/>
      <c r="H138" s="66"/>
    </row>
    <row r="139" spans="1:8" ht="15">
      <c r="A139" s="25" t="s">
        <v>64</v>
      </c>
      <c r="B139" s="58"/>
      <c r="C139" s="30"/>
      <c r="D139" s="30"/>
      <c r="E139" s="30"/>
      <c r="F139" s="30"/>
      <c r="G139" s="66"/>
      <c r="H139" s="66"/>
    </row>
    <row r="140" spans="1:8" ht="15">
      <c r="A140" s="21" t="s">
        <v>16</v>
      </c>
      <c r="B140" s="65">
        <v>187391.9</v>
      </c>
      <c r="C140" s="132">
        <v>205277.07</v>
      </c>
      <c r="D140" s="34">
        <v>213141</v>
      </c>
      <c r="E140" s="34">
        <v>213141</v>
      </c>
      <c r="F140" s="34">
        <v>281263</v>
      </c>
      <c r="G140" s="67">
        <v>309389</v>
      </c>
      <c r="H140" s="67">
        <v>340327</v>
      </c>
    </row>
    <row r="141" spans="1:8" ht="15">
      <c r="A141" s="28" t="s">
        <v>27</v>
      </c>
      <c r="B141" s="65">
        <v>68003.59</v>
      </c>
      <c r="C141" s="132">
        <v>72821.57</v>
      </c>
      <c r="D141" s="34">
        <v>74888</v>
      </c>
      <c r="E141" s="34">
        <v>74888</v>
      </c>
      <c r="F141" s="34">
        <v>98302</v>
      </c>
      <c r="G141" s="67">
        <v>108131</v>
      </c>
      <c r="H141" s="67">
        <v>118944</v>
      </c>
    </row>
    <row r="142" spans="1:8" ht="15">
      <c r="A142" s="21" t="s">
        <v>17</v>
      </c>
      <c r="B142" s="65">
        <v>55041.7</v>
      </c>
      <c r="C142" s="132">
        <v>43494.77</v>
      </c>
      <c r="D142" s="34">
        <v>53332</v>
      </c>
      <c r="E142" s="34">
        <v>53332</v>
      </c>
      <c r="F142" s="34">
        <v>65405</v>
      </c>
      <c r="G142" s="67">
        <v>66713</v>
      </c>
      <c r="H142" s="67">
        <v>68047</v>
      </c>
    </row>
    <row r="143" spans="1:8" ht="15">
      <c r="A143" s="21" t="s">
        <v>18</v>
      </c>
      <c r="B143" s="65">
        <v>8839.59</v>
      </c>
      <c r="C143" s="132">
        <v>7986.7</v>
      </c>
      <c r="D143" s="34">
        <v>8655</v>
      </c>
      <c r="E143" s="34">
        <v>8655</v>
      </c>
      <c r="F143" s="34">
        <v>9590</v>
      </c>
      <c r="G143" s="67">
        <v>8140</v>
      </c>
      <c r="H143" s="67">
        <v>8303</v>
      </c>
    </row>
    <row r="144" spans="1:8" ht="15">
      <c r="A144" s="21"/>
      <c r="B144" s="91">
        <f aca="true" t="shared" si="17" ref="B144:H144">SUM(B140:B143)</f>
        <v>319276.78</v>
      </c>
      <c r="C144" s="137">
        <f t="shared" si="17"/>
        <v>329580.11000000004</v>
      </c>
      <c r="D144" s="92">
        <f t="shared" si="17"/>
        <v>350016</v>
      </c>
      <c r="E144" s="92">
        <f t="shared" si="17"/>
        <v>350016</v>
      </c>
      <c r="F144" s="94">
        <f t="shared" si="17"/>
        <v>454560</v>
      </c>
      <c r="G144" s="64">
        <f t="shared" si="17"/>
        <v>492373</v>
      </c>
      <c r="H144" s="64">
        <f t="shared" si="17"/>
        <v>535621</v>
      </c>
    </row>
    <row r="145" spans="1:8" ht="15">
      <c r="A145" s="25" t="s">
        <v>65</v>
      </c>
      <c r="B145" s="22"/>
      <c r="C145" s="23"/>
      <c r="D145" s="23"/>
      <c r="E145" s="23"/>
      <c r="F145" s="23"/>
      <c r="G145" s="38"/>
      <c r="H145" s="38"/>
    </row>
    <row r="146" spans="1:8" ht="15">
      <c r="A146" s="25" t="s">
        <v>66</v>
      </c>
      <c r="B146" s="22"/>
      <c r="C146" s="23"/>
      <c r="D146" s="23"/>
      <c r="E146" s="23"/>
      <c r="F146" s="23"/>
      <c r="G146" s="38"/>
      <c r="H146" s="38"/>
    </row>
    <row r="147" spans="1:8" ht="15">
      <c r="A147" s="21" t="s">
        <v>16</v>
      </c>
      <c r="B147" s="22">
        <v>23119.6</v>
      </c>
      <c r="C147" s="131">
        <v>26369.28</v>
      </c>
      <c r="D147" s="23">
        <v>25990</v>
      </c>
      <c r="E147" s="23">
        <v>25990</v>
      </c>
      <c r="F147" s="23">
        <v>33170</v>
      </c>
      <c r="G147" s="38">
        <v>36487</v>
      </c>
      <c r="H147" s="38">
        <v>40135</v>
      </c>
    </row>
    <row r="148" spans="1:8" ht="15">
      <c r="A148" s="28" t="s">
        <v>27</v>
      </c>
      <c r="B148" s="65">
        <v>8094.39</v>
      </c>
      <c r="C148" s="132">
        <v>9024.21</v>
      </c>
      <c r="D148" s="34">
        <v>9360</v>
      </c>
      <c r="E148" s="34">
        <v>9360</v>
      </c>
      <c r="F148" s="34">
        <v>11923</v>
      </c>
      <c r="G148" s="67">
        <v>12752</v>
      </c>
      <c r="H148" s="38">
        <v>14027</v>
      </c>
    </row>
    <row r="149" spans="1:8" ht="15">
      <c r="A149" s="21" t="s">
        <v>17</v>
      </c>
      <c r="B149" s="65">
        <v>1050.55</v>
      </c>
      <c r="C149" s="132">
        <v>2109.42</v>
      </c>
      <c r="D149" s="34">
        <v>3105</v>
      </c>
      <c r="E149" s="34">
        <v>3105</v>
      </c>
      <c r="F149" s="34">
        <v>3920</v>
      </c>
      <c r="G149" s="67">
        <v>4000</v>
      </c>
      <c r="H149" s="38">
        <v>4060</v>
      </c>
    </row>
    <row r="150" spans="1:8" ht="15">
      <c r="A150" s="21" t="s">
        <v>18</v>
      </c>
      <c r="B150" s="65">
        <v>0</v>
      </c>
      <c r="C150" s="132">
        <v>0</v>
      </c>
      <c r="D150" s="34">
        <v>150</v>
      </c>
      <c r="E150" s="34">
        <v>150</v>
      </c>
      <c r="F150" s="34">
        <v>1760</v>
      </c>
      <c r="G150" s="67">
        <v>200</v>
      </c>
      <c r="H150" s="38">
        <v>200</v>
      </c>
    </row>
    <row r="151" spans="1:8" ht="15">
      <c r="A151" s="21"/>
      <c r="B151" s="93">
        <f aca="true" t="shared" si="18" ref="B151:H151">SUM(B147:B150)</f>
        <v>32264.539999999997</v>
      </c>
      <c r="C151" s="134">
        <f t="shared" si="18"/>
        <v>37502.909999999996</v>
      </c>
      <c r="D151" s="94">
        <f t="shared" si="18"/>
        <v>38605</v>
      </c>
      <c r="E151" s="94">
        <f t="shared" si="18"/>
        <v>38605</v>
      </c>
      <c r="F151" s="94">
        <f t="shared" si="18"/>
        <v>50773</v>
      </c>
      <c r="G151" s="95">
        <f t="shared" si="18"/>
        <v>53439</v>
      </c>
      <c r="H151" s="64">
        <f t="shared" si="18"/>
        <v>58422</v>
      </c>
    </row>
    <row r="152" spans="1:8" ht="15">
      <c r="A152" s="25" t="s">
        <v>67</v>
      </c>
      <c r="B152" s="22"/>
      <c r="C152" s="23"/>
      <c r="D152" s="23"/>
      <c r="E152" s="23"/>
      <c r="F152" s="23"/>
      <c r="G152" s="1"/>
      <c r="H152" s="1"/>
    </row>
    <row r="153" spans="1:8" ht="15">
      <c r="A153" s="25" t="s">
        <v>68</v>
      </c>
      <c r="B153" s="22"/>
      <c r="C153" s="23"/>
      <c r="D153" s="23"/>
      <c r="E153" s="23"/>
      <c r="F153" s="23"/>
      <c r="G153" s="1"/>
      <c r="H153" s="1"/>
    </row>
    <row r="154" spans="1:8" ht="15">
      <c r="A154" s="25" t="s">
        <v>69</v>
      </c>
      <c r="B154" s="22"/>
      <c r="C154" s="23"/>
      <c r="D154" s="23"/>
      <c r="E154" s="23"/>
      <c r="F154" s="23"/>
      <c r="G154" s="1"/>
      <c r="H154" s="1"/>
    </row>
    <row r="155" spans="1:8" ht="15">
      <c r="A155" s="28" t="s">
        <v>16</v>
      </c>
      <c r="B155" s="65">
        <v>35874.1</v>
      </c>
      <c r="C155" s="132">
        <v>38386.78</v>
      </c>
      <c r="D155" s="34">
        <v>38290</v>
      </c>
      <c r="E155" s="34">
        <v>38290</v>
      </c>
      <c r="F155" s="34">
        <v>62140</v>
      </c>
      <c r="G155" s="38">
        <v>64936</v>
      </c>
      <c r="H155" s="65">
        <v>67533</v>
      </c>
    </row>
    <row r="156" spans="1:8" ht="15">
      <c r="A156" s="28" t="s">
        <v>27</v>
      </c>
      <c r="B156" s="65">
        <v>12854.28</v>
      </c>
      <c r="C156" s="132">
        <v>13664.68</v>
      </c>
      <c r="D156" s="34">
        <v>13768</v>
      </c>
      <c r="E156" s="34">
        <v>13768</v>
      </c>
      <c r="F156" s="34">
        <v>21717</v>
      </c>
      <c r="G156" s="38">
        <v>22695</v>
      </c>
      <c r="H156" s="65">
        <v>23600</v>
      </c>
    </row>
    <row r="157" spans="1:8" ht="15">
      <c r="A157" s="28" t="s">
        <v>17</v>
      </c>
      <c r="B157" s="65">
        <v>50514.69</v>
      </c>
      <c r="C157" s="132">
        <v>60992.35</v>
      </c>
      <c r="D157" s="34">
        <v>60660</v>
      </c>
      <c r="E157" s="34">
        <v>60660</v>
      </c>
      <c r="F157" s="34">
        <v>52107</v>
      </c>
      <c r="G157" s="38">
        <v>53150</v>
      </c>
      <c r="H157" s="65">
        <v>54210</v>
      </c>
    </row>
    <row r="158" spans="1:8" ht="15">
      <c r="A158" s="21" t="s">
        <v>18</v>
      </c>
      <c r="B158" s="65">
        <v>0</v>
      </c>
      <c r="C158" s="132">
        <v>210.58</v>
      </c>
      <c r="D158" s="34">
        <v>100</v>
      </c>
      <c r="E158" s="34">
        <v>100</v>
      </c>
      <c r="F158" s="34">
        <v>1720</v>
      </c>
      <c r="G158" s="38">
        <v>200</v>
      </c>
      <c r="H158" s="65">
        <v>200</v>
      </c>
    </row>
    <row r="159" spans="1:8" ht="15">
      <c r="A159" s="21"/>
      <c r="B159" s="93">
        <f aca="true" t="shared" si="19" ref="B159:H159">SUM(B155:B158)</f>
        <v>99243.07</v>
      </c>
      <c r="C159" s="139">
        <f t="shared" si="19"/>
        <v>113254.39</v>
      </c>
      <c r="D159" s="97">
        <f t="shared" si="19"/>
        <v>112818</v>
      </c>
      <c r="E159" s="97">
        <f t="shared" si="19"/>
        <v>112818</v>
      </c>
      <c r="F159" s="97">
        <f t="shared" si="19"/>
        <v>137684</v>
      </c>
      <c r="G159" s="98">
        <f t="shared" si="19"/>
        <v>140981</v>
      </c>
      <c r="H159" s="12">
        <f t="shared" si="19"/>
        <v>145543</v>
      </c>
    </row>
    <row r="160" spans="1:8" ht="15">
      <c r="A160" s="81"/>
      <c r="B160" s="77"/>
      <c r="C160" s="77"/>
      <c r="D160" s="77"/>
      <c r="E160" s="77"/>
      <c r="F160" s="77"/>
      <c r="G160" s="82"/>
      <c r="H160" s="83"/>
    </row>
    <row r="161" spans="1:8" ht="15">
      <c r="A161" s="87"/>
      <c r="B161" s="74"/>
      <c r="C161" s="74"/>
      <c r="D161" s="74"/>
      <c r="E161" s="74"/>
      <c r="F161" s="74"/>
      <c r="G161" s="72"/>
      <c r="H161" s="73"/>
    </row>
    <row r="162" spans="1:8" ht="15">
      <c r="A162" s="87"/>
      <c r="B162" s="74"/>
      <c r="C162" s="74"/>
      <c r="D162" s="74"/>
      <c r="E162" s="74"/>
      <c r="F162" s="74"/>
      <c r="G162" s="72"/>
      <c r="H162" s="73"/>
    </row>
    <row r="163" spans="1:8" ht="15">
      <c r="A163" s="84"/>
      <c r="B163" s="85"/>
      <c r="C163" s="85"/>
      <c r="D163" s="85"/>
      <c r="E163" s="85"/>
      <c r="F163" s="85"/>
      <c r="G163" s="86"/>
      <c r="H163" s="78"/>
    </row>
    <row r="164" spans="1:8" ht="15">
      <c r="A164" s="80"/>
      <c r="B164" s="127" t="s">
        <v>93</v>
      </c>
      <c r="C164" s="127" t="s">
        <v>107</v>
      </c>
      <c r="D164" s="61" t="s">
        <v>95</v>
      </c>
      <c r="E164" s="60" t="s">
        <v>97</v>
      </c>
      <c r="F164" s="60" t="s">
        <v>98</v>
      </c>
      <c r="G164" s="60" t="s">
        <v>83</v>
      </c>
      <c r="H164" s="60" t="s">
        <v>82</v>
      </c>
    </row>
    <row r="165" spans="1:8" ht="15">
      <c r="A165" s="21"/>
      <c r="B165" s="129">
        <v>2017</v>
      </c>
      <c r="C165" s="129">
        <v>2018</v>
      </c>
      <c r="D165" s="63">
        <v>2019</v>
      </c>
      <c r="E165" s="62">
        <v>2019</v>
      </c>
      <c r="F165" s="62">
        <v>2020</v>
      </c>
      <c r="G165" s="62">
        <v>2021</v>
      </c>
      <c r="H165" s="62">
        <v>2022</v>
      </c>
    </row>
    <row r="166" spans="1:8" ht="15">
      <c r="A166" s="25" t="s">
        <v>70</v>
      </c>
      <c r="B166" s="22"/>
      <c r="C166" s="130"/>
      <c r="D166" s="89"/>
      <c r="E166" s="23"/>
      <c r="F166" s="23"/>
      <c r="G166" s="1"/>
      <c r="H166" s="1"/>
    </row>
    <row r="167" spans="1:8" ht="15">
      <c r="A167" s="25" t="s">
        <v>71</v>
      </c>
      <c r="B167" s="22"/>
      <c r="C167" s="23"/>
      <c r="D167" s="23"/>
      <c r="E167" s="23"/>
      <c r="F167" s="23"/>
      <c r="G167" s="1"/>
      <c r="H167" s="1"/>
    </row>
    <row r="168" spans="1:8" ht="15">
      <c r="A168" s="21" t="s">
        <v>17</v>
      </c>
      <c r="B168" s="65">
        <v>2708.38</v>
      </c>
      <c r="C168" s="23">
        <v>2575.74</v>
      </c>
      <c r="D168" s="23">
        <v>3050</v>
      </c>
      <c r="E168" s="23">
        <v>3050</v>
      </c>
      <c r="F168" s="23">
        <v>2990</v>
      </c>
      <c r="G168" s="22">
        <v>3080</v>
      </c>
      <c r="H168" s="22">
        <v>3100</v>
      </c>
    </row>
    <row r="169" spans="1:8" ht="15">
      <c r="A169" s="21" t="s">
        <v>99</v>
      </c>
      <c r="B169" s="22">
        <v>1215.3</v>
      </c>
      <c r="C169" s="23">
        <v>0</v>
      </c>
      <c r="D169" s="23">
        <v>0</v>
      </c>
      <c r="E169" s="23">
        <v>0</v>
      </c>
      <c r="F169" s="23">
        <v>0</v>
      </c>
      <c r="G169" s="22">
        <v>0</v>
      </c>
      <c r="H169" s="22">
        <v>0</v>
      </c>
    </row>
    <row r="170" spans="1:8" s="125" customFormat="1" ht="15">
      <c r="A170" s="21"/>
      <c r="B170" s="130"/>
      <c r="C170" s="131"/>
      <c r="D170" s="131"/>
      <c r="E170" s="131"/>
      <c r="F170" s="131"/>
      <c r="G170" s="130"/>
      <c r="H170" s="130"/>
    </row>
    <row r="171" spans="1:8" ht="15">
      <c r="A171" s="135" t="s">
        <v>118</v>
      </c>
      <c r="B171" s="91">
        <f aca="true" t="shared" si="20" ref="B171:H171">SUM(B168:B169)</f>
        <v>3923.6800000000003</v>
      </c>
      <c r="C171" s="92">
        <f t="shared" si="20"/>
        <v>2575.74</v>
      </c>
      <c r="D171" s="92">
        <f t="shared" si="20"/>
        <v>3050</v>
      </c>
      <c r="E171" s="92">
        <f t="shared" si="20"/>
        <v>3050</v>
      </c>
      <c r="F171" s="92">
        <f t="shared" si="20"/>
        <v>2990</v>
      </c>
      <c r="G171" s="12">
        <f t="shared" si="20"/>
        <v>3080</v>
      </c>
      <c r="H171" s="12">
        <f t="shared" si="20"/>
        <v>3100</v>
      </c>
    </row>
    <row r="172" spans="1:8" ht="15">
      <c r="A172" s="25" t="s">
        <v>100</v>
      </c>
      <c r="B172" s="22"/>
      <c r="C172" s="23"/>
      <c r="D172" s="23"/>
      <c r="E172" s="23"/>
      <c r="F172" s="23"/>
      <c r="G172" s="5"/>
      <c r="H172" s="5"/>
    </row>
    <row r="173" spans="1:8" ht="15">
      <c r="A173" s="21" t="s">
        <v>17</v>
      </c>
      <c r="B173" s="122">
        <v>47.57</v>
      </c>
      <c r="C173" s="123">
        <v>47.2</v>
      </c>
      <c r="D173" s="123">
        <v>47.2</v>
      </c>
      <c r="E173" s="123">
        <v>0</v>
      </c>
      <c r="F173" s="123">
        <v>0</v>
      </c>
      <c r="G173" s="15">
        <v>0</v>
      </c>
      <c r="H173" s="15">
        <v>0</v>
      </c>
    </row>
    <row r="174" spans="1:8" ht="15">
      <c r="A174" s="21"/>
      <c r="B174" s="91">
        <f>SUM(B173)</f>
        <v>47.57</v>
      </c>
      <c r="C174" s="92">
        <f>SUM(C173)</f>
        <v>47.2</v>
      </c>
      <c r="D174" s="92">
        <f>SUM(D173)</f>
        <v>47.2</v>
      </c>
      <c r="E174" s="92">
        <v>0</v>
      </c>
      <c r="F174" s="92">
        <v>0</v>
      </c>
      <c r="G174" s="12">
        <v>0</v>
      </c>
      <c r="H174" s="12">
        <v>0</v>
      </c>
    </row>
    <row r="175" spans="1:8" ht="15">
      <c r="A175" s="109" t="s">
        <v>72</v>
      </c>
      <c r="B175" s="22"/>
      <c r="C175" s="23"/>
      <c r="D175" s="23"/>
      <c r="E175" s="23"/>
      <c r="F175" s="23"/>
      <c r="G175" s="1"/>
      <c r="H175" s="1"/>
    </row>
    <row r="176" spans="1:8" ht="15">
      <c r="A176" s="109" t="s">
        <v>73</v>
      </c>
      <c r="B176" s="22"/>
      <c r="C176" s="23"/>
      <c r="D176" s="23"/>
      <c r="E176" s="23"/>
      <c r="F176" s="23"/>
      <c r="G176" s="1"/>
      <c r="H176" s="1"/>
    </row>
    <row r="177" spans="1:8" ht="15">
      <c r="A177" s="21" t="s">
        <v>17</v>
      </c>
      <c r="B177" s="65">
        <v>2450</v>
      </c>
      <c r="C177" s="34">
        <v>1039.4</v>
      </c>
      <c r="D177" s="34">
        <v>3450</v>
      </c>
      <c r="E177" s="34">
        <v>1000</v>
      </c>
      <c r="F177" s="34">
        <v>31000</v>
      </c>
      <c r="G177" s="65">
        <v>1000</v>
      </c>
      <c r="H177" s="65">
        <v>1000</v>
      </c>
    </row>
    <row r="178" spans="1:8" ht="15">
      <c r="A178" s="21" t="s">
        <v>87</v>
      </c>
      <c r="B178" s="65">
        <v>0</v>
      </c>
      <c r="C178" s="34">
        <v>0</v>
      </c>
      <c r="D178" s="34">
        <v>1000</v>
      </c>
      <c r="E178" s="34">
        <v>1000</v>
      </c>
      <c r="F178" s="34">
        <v>1000</v>
      </c>
      <c r="G178" s="65">
        <v>1000</v>
      </c>
      <c r="H178" s="65">
        <v>1000</v>
      </c>
    </row>
    <row r="179" spans="1:8" ht="15">
      <c r="A179" s="21"/>
      <c r="B179" s="91">
        <f aca="true" t="shared" si="21" ref="B179:H179">SUM(B177:B178)</f>
        <v>2450</v>
      </c>
      <c r="C179" s="92">
        <f t="shared" si="21"/>
        <v>1039.4</v>
      </c>
      <c r="D179" s="92">
        <f>SUM(D177:D178)</f>
        <v>4450</v>
      </c>
      <c r="E179" s="92">
        <f t="shared" si="21"/>
        <v>2000</v>
      </c>
      <c r="F179" s="92">
        <f>SUM(F177:F178)</f>
        <v>32000</v>
      </c>
      <c r="G179" s="12">
        <f t="shared" si="21"/>
        <v>2000</v>
      </c>
      <c r="H179" s="12">
        <f t="shared" si="21"/>
        <v>2000</v>
      </c>
    </row>
    <row r="180" spans="1:8" ht="15">
      <c r="A180" s="21"/>
      <c r="B180" s="22"/>
      <c r="C180" s="23"/>
      <c r="D180" s="23"/>
      <c r="E180" s="23"/>
      <c r="F180" s="23"/>
      <c r="G180" s="1"/>
      <c r="H180" s="1"/>
    </row>
    <row r="181" spans="1:8" ht="15.75">
      <c r="A181" s="54" t="s">
        <v>12</v>
      </c>
      <c r="B181" s="56">
        <f>SUM(B26+B35+B41+B47+B51+B56+B61+B69+B73+B77+B81+B85+B89+B94+B103+B107+B112+B117+B124+B137+B144+B151+B159++B171+B173+B179)</f>
        <v>1032888.02</v>
      </c>
      <c r="C181" s="55">
        <v>1106574.95</v>
      </c>
      <c r="D181" s="55">
        <v>1311264</v>
      </c>
      <c r="E181" s="55">
        <f>SUM(E26+E35+E41+E47+E51+E56+E61+E69+E73+E77+E81+E85+E89+E94+E103+E107+E112+E117+E124+E137+E144+E151+E159+E171+E173+E179)</f>
        <v>1203778.19</v>
      </c>
      <c r="F181" s="55">
        <v>1644568</v>
      </c>
      <c r="G181" s="56">
        <f>G26+G41+G56+G61+G69+G73+G81+G85+G89+G94+G103+G107+G112+G117+G124+G137+G144+G151+G159+G171+G179</f>
        <v>1631840</v>
      </c>
      <c r="H181" s="56">
        <f>H26+H35+H41+H56+H61+H69+H73+H81+H85+H89+H94+H103+H107+H112+H117+H124+H137+H144+H151+H159+H171+H179</f>
        <v>1764153</v>
      </c>
    </row>
    <row r="182" spans="1:8" ht="15">
      <c r="A182" s="21"/>
      <c r="B182" s="22"/>
      <c r="C182" s="23"/>
      <c r="D182" s="23"/>
      <c r="E182" s="23"/>
      <c r="F182" s="23"/>
      <c r="G182" s="1"/>
      <c r="H182" s="1"/>
    </row>
    <row r="183" spans="1:8" ht="18.75">
      <c r="A183" s="43" t="s">
        <v>75</v>
      </c>
      <c r="B183" s="127" t="s">
        <v>93</v>
      </c>
      <c r="C183" s="127" t="s">
        <v>107</v>
      </c>
      <c r="D183" s="126" t="s">
        <v>95</v>
      </c>
      <c r="E183" s="127" t="s">
        <v>97</v>
      </c>
      <c r="F183" s="127" t="s">
        <v>98</v>
      </c>
      <c r="G183" s="127" t="s">
        <v>83</v>
      </c>
      <c r="H183" s="127" t="s">
        <v>82</v>
      </c>
    </row>
    <row r="184" spans="1:8" ht="15">
      <c r="A184" s="25" t="s">
        <v>14</v>
      </c>
      <c r="B184" s="129">
        <v>2017</v>
      </c>
      <c r="C184" s="129">
        <v>2018</v>
      </c>
      <c r="D184" s="128">
        <v>2019</v>
      </c>
      <c r="E184" s="129">
        <v>2019</v>
      </c>
      <c r="F184" s="129">
        <v>2020</v>
      </c>
      <c r="G184" s="129">
        <v>2021</v>
      </c>
      <c r="H184" s="129">
        <v>2022</v>
      </c>
    </row>
    <row r="185" spans="1:8" ht="15">
      <c r="A185" s="26" t="s">
        <v>15</v>
      </c>
      <c r="B185" s="130"/>
      <c r="C185" s="130"/>
      <c r="D185" s="89"/>
      <c r="E185" s="23"/>
      <c r="F185" s="23"/>
      <c r="G185" s="1"/>
      <c r="H185" s="1"/>
    </row>
    <row r="186" spans="1:8" ht="15">
      <c r="A186" s="40" t="s">
        <v>78</v>
      </c>
      <c r="B186" s="22">
        <v>60000</v>
      </c>
      <c r="C186" s="130">
        <v>67967</v>
      </c>
      <c r="D186" s="89">
        <v>0</v>
      </c>
      <c r="E186" s="23">
        <v>0</v>
      </c>
      <c r="F186" s="23">
        <v>0</v>
      </c>
      <c r="G186" s="38">
        <v>0</v>
      </c>
      <c r="H186" s="38">
        <v>0</v>
      </c>
    </row>
    <row r="187" spans="1:8" ht="15">
      <c r="A187" s="59" t="s">
        <v>88</v>
      </c>
      <c r="B187" s="22">
        <v>0</v>
      </c>
      <c r="C187" s="23">
        <v>2411.95</v>
      </c>
      <c r="D187" s="23">
        <v>0</v>
      </c>
      <c r="E187" s="23">
        <v>0</v>
      </c>
      <c r="F187" s="23">
        <v>0</v>
      </c>
      <c r="G187" s="38">
        <v>0</v>
      </c>
      <c r="H187" s="38">
        <v>0</v>
      </c>
    </row>
    <row r="188" spans="1:8" ht="15">
      <c r="A188" s="28" t="s">
        <v>77</v>
      </c>
      <c r="B188" s="22">
        <v>15803</v>
      </c>
      <c r="C188" s="23">
        <v>3270</v>
      </c>
      <c r="D188" s="23">
        <v>0</v>
      </c>
      <c r="E188" s="23">
        <v>0</v>
      </c>
      <c r="F188" s="23">
        <v>6000</v>
      </c>
      <c r="G188" s="38">
        <v>0</v>
      </c>
      <c r="H188" s="38">
        <v>0</v>
      </c>
    </row>
    <row r="189" spans="1:8" ht="15">
      <c r="A189" s="25"/>
      <c r="B189" s="91">
        <f aca="true" t="shared" si="22" ref="B189:G189">SUM(B186:B188)</f>
        <v>75803</v>
      </c>
      <c r="C189" s="92">
        <f t="shared" si="22"/>
        <v>73648.95</v>
      </c>
      <c r="D189" s="92">
        <f>SUM(D186:D188)</f>
        <v>0</v>
      </c>
      <c r="E189" s="92">
        <v>0</v>
      </c>
      <c r="F189" s="92">
        <f t="shared" si="22"/>
        <v>6000</v>
      </c>
      <c r="G189" s="64">
        <f t="shared" si="22"/>
        <v>0</v>
      </c>
      <c r="H189" s="64">
        <v>0</v>
      </c>
    </row>
    <row r="190" spans="1:8" ht="15">
      <c r="A190" s="25"/>
      <c r="B190" s="22"/>
      <c r="C190" s="23"/>
      <c r="D190" s="23"/>
      <c r="E190" s="23"/>
      <c r="F190" s="23"/>
      <c r="G190" s="38"/>
      <c r="H190" s="38"/>
    </row>
    <row r="191" spans="1:8" ht="15">
      <c r="A191" s="25" t="s">
        <v>28</v>
      </c>
      <c r="B191" s="22"/>
      <c r="C191" s="23"/>
      <c r="D191" s="23"/>
      <c r="E191" s="23"/>
      <c r="F191" s="23"/>
      <c r="G191" s="38"/>
      <c r="H191" s="38"/>
    </row>
    <row r="192" spans="1:8" ht="15">
      <c r="A192" s="25" t="s">
        <v>29</v>
      </c>
      <c r="B192" s="22"/>
      <c r="C192" s="23"/>
      <c r="D192" s="23"/>
      <c r="E192" s="23"/>
      <c r="F192" s="23"/>
      <c r="G192" s="38"/>
      <c r="H192" s="38"/>
    </row>
    <row r="193" spans="1:8" ht="15">
      <c r="A193" s="76" t="s">
        <v>90</v>
      </c>
      <c r="B193" s="22">
        <v>1491</v>
      </c>
      <c r="C193" s="23">
        <v>0</v>
      </c>
      <c r="D193" s="23">
        <v>0</v>
      </c>
      <c r="E193" s="23">
        <v>0</v>
      </c>
      <c r="F193" s="23">
        <v>0</v>
      </c>
      <c r="G193" s="38">
        <v>0</v>
      </c>
      <c r="H193" s="38">
        <v>0</v>
      </c>
    </row>
    <row r="194" spans="1:8" ht="15">
      <c r="A194" s="76" t="s">
        <v>91</v>
      </c>
      <c r="B194" s="22">
        <v>0</v>
      </c>
      <c r="C194" s="23">
        <v>0</v>
      </c>
      <c r="D194" s="23">
        <v>25000</v>
      </c>
      <c r="E194" s="132">
        <v>25000</v>
      </c>
      <c r="F194" s="23">
        <v>20000</v>
      </c>
      <c r="G194" s="38">
        <v>0</v>
      </c>
      <c r="H194" s="38">
        <v>0</v>
      </c>
    </row>
    <row r="195" spans="1:8" ht="15">
      <c r="A195" s="25"/>
      <c r="B195" s="91">
        <f aca="true" t="shared" si="23" ref="B195:H195">SUM(B193:B194)</f>
        <v>1491</v>
      </c>
      <c r="C195" s="92">
        <f t="shared" si="23"/>
        <v>0</v>
      </c>
      <c r="D195" s="92">
        <f>SUM(D193:D194)</f>
        <v>25000</v>
      </c>
      <c r="E195" s="92">
        <f t="shared" si="23"/>
        <v>25000</v>
      </c>
      <c r="F195" s="92">
        <f t="shared" si="23"/>
        <v>20000</v>
      </c>
      <c r="G195" s="64">
        <f t="shared" si="23"/>
        <v>0</v>
      </c>
      <c r="H195" s="64">
        <f t="shared" si="23"/>
        <v>0</v>
      </c>
    </row>
    <row r="196" spans="1:8" ht="15">
      <c r="A196" s="25"/>
      <c r="B196" s="127" t="s">
        <v>93</v>
      </c>
      <c r="C196" s="127" t="s">
        <v>107</v>
      </c>
      <c r="D196" s="61" t="s">
        <v>95</v>
      </c>
      <c r="E196" s="60" t="s">
        <v>97</v>
      </c>
      <c r="F196" s="60" t="s">
        <v>98</v>
      </c>
      <c r="G196" s="60" t="s">
        <v>83</v>
      </c>
      <c r="H196" s="60" t="s">
        <v>82</v>
      </c>
    </row>
    <row r="197" spans="1:8" ht="15">
      <c r="A197" s="25"/>
      <c r="B197" s="129">
        <v>2017</v>
      </c>
      <c r="C197" s="129">
        <v>2018</v>
      </c>
      <c r="D197" s="63">
        <v>2019</v>
      </c>
      <c r="E197" s="62">
        <v>2019</v>
      </c>
      <c r="F197" s="62">
        <v>2020</v>
      </c>
      <c r="G197" s="62">
        <v>2021</v>
      </c>
      <c r="H197" s="62">
        <v>2022</v>
      </c>
    </row>
    <row r="198" spans="1:8" ht="15">
      <c r="A198" s="25" t="s">
        <v>101</v>
      </c>
      <c r="B198" s="130"/>
      <c r="C198" s="130"/>
      <c r="D198" s="89"/>
      <c r="E198" s="23"/>
      <c r="F198" s="23"/>
      <c r="G198" s="38"/>
      <c r="H198" s="38"/>
    </row>
    <row r="199" spans="1:8" ht="15">
      <c r="A199" s="25" t="s">
        <v>102</v>
      </c>
      <c r="B199" s="22">
        <v>0</v>
      </c>
      <c r="C199" s="130">
        <v>0</v>
      </c>
      <c r="D199" s="89">
        <v>5000</v>
      </c>
      <c r="E199" s="23">
        <v>5000</v>
      </c>
      <c r="F199" s="23">
        <v>2500</v>
      </c>
      <c r="G199" s="38">
        <v>0</v>
      </c>
      <c r="H199" s="38">
        <v>0</v>
      </c>
    </row>
    <row r="200" spans="1:8" ht="15">
      <c r="A200" s="25"/>
      <c r="B200" s="91">
        <f aca="true" t="shared" si="24" ref="B200:H200">SUM(B199)</f>
        <v>0</v>
      </c>
      <c r="C200" s="136">
        <f t="shared" si="24"/>
        <v>0</v>
      </c>
      <c r="D200" s="99">
        <f>SUM(D199)</f>
        <v>5000</v>
      </c>
      <c r="E200" s="92">
        <f t="shared" si="24"/>
        <v>5000</v>
      </c>
      <c r="F200" s="92">
        <f t="shared" si="24"/>
        <v>2500</v>
      </c>
      <c r="G200" s="64">
        <f t="shared" si="24"/>
        <v>0</v>
      </c>
      <c r="H200" s="64">
        <f t="shared" si="24"/>
        <v>0</v>
      </c>
    </row>
    <row r="201" spans="1:8" ht="15">
      <c r="A201" s="25" t="s">
        <v>33</v>
      </c>
      <c r="B201" s="70"/>
      <c r="C201" s="141"/>
      <c r="D201" s="71"/>
      <c r="E201" s="70"/>
      <c r="F201" s="70"/>
      <c r="G201" s="70"/>
      <c r="H201" s="70"/>
    </row>
    <row r="202" spans="1:8" ht="15">
      <c r="A202" s="25" t="s">
        <v>34</v>
      </c>
      <c r="B202" s="70"/>
      <c r="C202" s="141"/>
      <c r="D202" s="71"/>
      <c r="E202" s="68"/>
      <c r="F202" s="68"/>
      <c r="G202" s="70"/>
      <c r="H202" s="69"/>
    </row>
    <row r="203" spans="1:8" ht="15">
      <c r="A203" s="133" t="s">
        <v>109</v>
      </c>
      <c r="B203" s="120">
        <v>0</v>
      </c>
      <c r="C203" s="120">
        <v>0</v>
      </c>
      <c r="D203" s="118">
        <v>0</v>
      </c>
      <c r="E203" s="119">
        <v>0</v>
      </c>
      <c r="F203" s="119">
        <v>4000</v>
      </c>
      <c r="G203" s="120">
        <v>0</v>
      </c>
      <c r="H203" s="121">
        <v>0</v>
      </c>
    </row>
    <row r="204" spans="1:8" ht="15">
      <c r="A204" s="133" t="s">
        <v>110</v>
      </c>
      <c r="B204" s="120">
        <v>0</v>
      </c>
      <c r="C204" s="120">
        <v>4635.2</v>
      </c>
      <c r="D204" s="118">
        <v>0</v>
      </c>
      <c r="E204" s="119">
        <v>0</v>
      </c>
      <c r="F204" s="119">
        <v>0</v>
      </c>
      <c r="G204" s="120">
        <v>0</v>
      </c>
      <c r="H204" s="121">
        <v>0</v>
      </c>
    </row>
    <row r="205" spans="1:8" ht="15">
      <c r="A205" s="28" t="s">
        <v>76</v>
      </c>
      <c r="B205" s="22">
        <v>1308</v>
      </c>
      <c r="C205" s="23">
        <v>0</v>
      </c>
      <c r="D205" s="23">
        <v>2500</v>
      </c>
      <c r="E205" s="23">
        <v>0</v>
      </c>
      <c r="F205" s="23">
        <v>2000</v>
      </c>
      <c r="G205" s="22">
        <v>2500</v>
      </c>
      <c r="H205" s="22">
        <v>0</v>
      </c>
    </row>
    <row r="206" spans="1:8" ht="15">
      <c r="A206" s="28" t="s">
        <v>77</v>
      </c>
      <c r="B206" s="22">
        <v>0</v>
      </c>
      <c r="C206" s="23">
        <v>34291.7</v>
      </c>
      <c r="D206" s="23">
        <v>17500</v>
      </c>
      <c r="E206" s="23">
        <v>0</v>
      </c>
      <c r="F206" s="23">
        <v>31000</v>
      </c>
      <c r="G206" s="22">
        <v>40000</v>
      </c>
      <c r="H206" s="22">
        <v>0</v>
      </c>
    </row>
    <row r="207" spans="1:8" ht="15">
      <c r="A207" s="25"/>
      <c r="B207" s="91">
        <f aca="true" t="shared" si="25" ref="B207:G207">SUM(B205:B206)</f>
        <v>1308</v>
      </c>
      <c r="C207" s="92">
        <f>SUM(C203:C206)</f>
        <v>38926.899999999994</v>
      </c>
      <c r="D207" s="92">
        <f>SUM(D203:D206)</f>
        <v>20000</v>
      </c>
      <c r="E207" s="92">
        <f t="shared" si="25"/>
        <v>0</v>
      </c>
      <c r="F207" s="92">
        <f>SUM(F203:F206)</f>
        <v>37000</v>
      </c>
      <c r="G207" s="12">
        <f t="shared" si="25"/>
        <v>42500</v>
      </c>
      <c r="H207" s="12">
        <v>0</v>
      </c>
    </row>
    <row r="208" spans="1:8" ht="15">
      <c r="A208" s="25" t="s">
        <v>37</v>
      </c>
      <c r="B208" s="22"/>
      <c r="C208" s="23"/>
      <c r="D208" s="23"/>
      <c r="E208" s="23"/>
      <c r="F208" s="23"/>
      <c r="G208" s="1"/>
      <c r="H208" s="1"/>
    </row>
    <row r="209" spans="1:8" ht="15">
      <c r="A209" s="25" t="s">
        <v>38</v>
      </c>
      <c r="B209" s="22"/>
      <c r="C209" s="23"/>
      <c r="D209" s="23"/>
      <c r="E209" s="23"/>
      <c r="F209" s="23"/>
      <c r="G209" s="1"/>
      <c r="H209" s="1"/>
    </row>
    <row r="210" spans="1:8" ht="15">
      <c r="A210" s="28" t="s">
        <v>76</v>
      </c>
      <c r="B210" s="22">
        <v>1440</v>
      </c>
      <c r="C210" s="23">
        <v>0</v>
      </c>
      <c r="D210" s="23">
        <v>0</v>
      </c>
      <c r="E210" s="23">
        <v>0</v>
      </c>
      <c r="F210" s="23">
        <v>0</v>
      </c>
      <c r="G210" s="22">
        <v>0</v>
      </c>
      <c r="H210" s="22">
        <v>0</v>
      </c>
    </row>
    <row r="211" spans="1:8" ht="15">
      <c r="A211" s="28" t="s">
        <v>111</v>
      </c>
      <c r="B211" s="22">
        <v>0</v>
      </c>
      <c r="C211" s="23">
        <v>1</v>
      </c>
      <c r="D211" s="23">
        <v>0</v>
      </c>
      <c r="E211" s="23">
        <v>0</v>
      </c>
      <c r="F211" s="23">
        <v>0</v>
      </c>
      <c r="G211" s="22">
        <v>0</v>
      </c>
      <c r="H211" s="22">
        <v>0</v>
      </c>
    </row>
    <row r="212" spans="1:8" ht="15">
      <c r="A212" s="25"/>
      <c r="B212" s="91">
        <f>SUM(B210:B210)</f>
        <v>1440</v>
      </c>
      <c r="C212" s="92">
        <f>SUM(C210:C211)</f>
        <v>1</v>
      </c>
      <c r="D212" s="92">
        <f>SUM(D210:D211)</f>
        <v>0</v>
      </c>
      <c r="E212" s="92">
        <v>0</v>
      </c>
      <c r="F212" s="92">
        <f>SUM(F210)</f>
        <v>0</v>
      </c>
      <c r="G212" s="12">
        <f>SUM(G210:G210)</f>
        <v>0</v>
      </c>
      <c r="H212" s="12">
        <v>0</v>
      </c>
    </row>
    <row r="213" spans="1:8" ht="15">
      <c r="A213" s="25" t="s">
        <v>40</v>
      </c>
      <c r="B213" s="22"/>
      <c r="C213" s="23"/>
      <c r="D213" s="23"/>
      <c r="E213" s="23"/>
      <c r="F213" s="23"/>
      <c r="G213" s="5"/>
      <c r="H213" s="5"/>
    </row>
    <row r="214" spans="1:8" ht="15">
      <c r="A214" s="25" t="s">
        <v>41</v>
      </c>
      <c r="B214" s="22"/>
      <c r="C214" s="23"/>
      <c r="D214" s="23"/>
      <c r="E214" s="23"/>
      <c r="F214" s="23"/>
      <c r="G214" s="5"/>
      <c r="H214" s="5"/>
    </row>
    <row r="215" spans="1:8" ht="15">
      <c r="A215" s="133" t="s">
        <v>103</v>
      </c>
      <c r="B215" s="22">
        <v>0</v>
      </c>
      <c r="C215" s="23">
        <v>2406</v>
      </c>
      <c r="D215" s="23">
        <v>0</v>
      </c>
      <c r="E215" s="23">
        <v>0</v>
      </c>
      <c r="F215" s="23">
        <v>0</v>
      </c>
      <c r="G215" s="5">
        <v>0</v>
      </c>
      <c r="H215" s="5">
        <v>0</v>
      </c>
    </row>
    <row r="216" spans="1:8" ht="15">
      <c r="A216" s="76" t="s">
        <v>112</v>
      </c>
      <c r="B216" s="22">
        <v>0</v>
      </c>
      <c r="C216" s="23">
        <v>0</v>
      </c>
      <c r="D216" s="23">
        <v>0</v>
      </c>
      <c r="E216" s="23">
        <v>0</v>
      </c>
      <c r="F216" s="23">
        <v>20000</v>
      </c>
      <c r="G216" s="5">
        <v>0</v>
      </c>
      <c r="H216" s="5">
        <v>0</v>
      </c>
    </row>
    <row r="217" spans="1:8" ht="15">
      <c r="A217" s="25"/>
      <c r="B217" s="91">
        <v>0</v>
      </c>
      <c r="C217" s="92">
        <f>SUM(C215:C216)</f>
        <v>2406</v>
      </c>
      <c r="D217" s="92">
        <f>SUM(D215:D216)</f>
        <v>0</v>
      </c>
      <c r="E217" s="92">
        <f>SUM(E215:E216)</f>
        <v>0</v>
      </c>
      <c r="F217" s="92">
        <f>SUM(F215:F216)</f>
        <v>20000</v>
      </c>
      <c r="G217" s="12">
        <f>SUM(G215:G216)</f>
        <v>0</v>
      </c>
      <c r="H217" s="12">
        <v>0</v>
      </c>
    </row>
    <row r="218" spans="1:8" ht="15">
      <c r="A218" s="25" t="s">
        <v>42</v>
      </c>
      <c r="B218" s="5"/>
      <c r="C218" s="8"/>
      <c r="D218" s="8"/>
      <c r="E218" s="8"/>
      <c r="F218" s="8"/>
      <c r="G218" s="1"/>
      <c r="H218" s="1"/>
    </row>
    <row r="219" spans="1:8" ht="15">
      <c r="A219" s="25" t="s">
        <v>43</v>
      </c>
      <c r="B219" s="5"/>
      <c r="C219" s="8"/>
      <c r="D219" s="8"/>
      <c r="E219" s="8"/>
      <c r="F219" s="8"/>
      <c r="G219" s="1"/>
      <c r="H219" s="1"/>
    </row>
    <row r="220" spans="1:8" ht="15">
      <c r="A220" s="28" t="s">
        <v>76</v>
      </c>
      <c r="B220" s="5">
        <v>1440</v>
      </c>
      <c r="C220" s="8">
        <v>1200</v>
      </c>
      <c r="D220" s="8">
        <v>0</v>
      </c>
      <c r="E220" s="8">
        <v>0</v>
      </c>
      <c r="F220" s="8">
        <v>0</v>
      </c>
      <c r="G220" s="32">
        <v>0</v>
      </c>
      <c r="H220" s="32">
        <v>0</v>
      </c>
    </row>
    <row r="221" spans="1:8" ht="15">
      <c r="A221" s="25"/>
      <c r="B221" s="12">
        <f>SUM(B220:B220)</f>
        <v>1440</v>
      </c>
      <c r="C221" s="13">
        <f>SUM(C220:C220)</f>
        <v>1200</v>
      </c>
      <c r="D221" s="13">
        <f>SUM(D220)</f>
        <v>0</v>
      </c>
      <c r="E221" s="13">
        <f>SUM(E220:E220)</f>
        <v>0</v>
      </c>
      <c r="F221" s="13">
        <f>SUM(F220)</f>
        <v>0</v>
      </c>
      <c r="G221" s="12">
        <f>SUM(G220:G220)</f>
        <v>0</v>
      </c>
      <c r="H221" s="12">
        <v>0</v>
      </c>
    </row>
    <row r="222" spans="1:8" ht="15">
      <c r="A222" s="25" t="s">
        <v>49</v>
      </c>
      <c r="B222" s="5"/>
      <c r="C222" s="8"/>
      <c r="D222" s="8"/>
      <c r="E222" s="8"/>
      <c r="F222" s="8"/>
      <c r="G222" s="1"/>
      <c r="H222" s="1"/>
    </row>
    <row r="223" spans="1:8" ht="15">
      <c r="A223" s="21" t="s">
        <v>88</v>
      </c>
      <c r="B223" s="5">
        <v>2441</v>
      </c>
      <c r="C223" s="8">
        <v>0</v>
      </c>
      <c r="D223" s="8">
        <v>0</v>
      </c>
      <c r="E223" s="8">
        <v>0</v>
      </c>
      <c r="F223" s="8">
        <v>0</v>
      </c>
      <c r="G223" s="32">
        <v>0</v>
      </c>
      <c r="H223" s="32">
        <v>0</v>
      </c>
    </row>
    <row r="224" spans="1:8" ht="15">
      <c r="A224" s="21" t="s">
        <v>90</v>
      </c>
      <c r="B224" s="5">
        <v>0</v>
      </c>
      <c r="C224" s="8">
        <v>0</v>
      </c>
      <c r="D224" s="8">
        <v>0</v>
      </c>
      <c r="E224" s="8">
        <v>0</v>
      </c>
      <c r="F224" s="8">
        <v>0</v>
      </c>
      <c r="G224" s="32">
        <v>0</v>
      </c>
      <c r="H224" s="32">
        <v>0</v>
      </c>
    </row>
    <row r="225" spans="1:8" ht="15">
      <c r="A225" s="21" t="s">
        <v>92</v>
      </c>
      <c r="B225" s="5">
        <v>183.97</v>
      </c>
      <c r="C225" s="8">
        <v>5346.4</v>
      </c>
      <c r="D225" s="8">
        <v>0</v>
      </c>
      <c r="E225" s="8">
        <v>0</v>
      </c>
      <c r="F225" s="8">
        <v>12500</v>
      </c>
      <c r="G225" s="32">
        <v>0</v>
      </c>
      <c r="H225" s="32">
        <v>0</v>
      </c>
    </row>
    <row r="226" spans="1:8" ht="15">
      <c r="A226" s="135"/>
      <c r="B226" s="12">
        <f>SUM(B223:B225)</f>
        <v>2624.97</v>
      </c>
      <c r="C226" s="13">
        <f>SUM(C223:C225)</f>
        <v>5346.4</v>
      </c>
      <c r="D226" s="13">
        <f>SUM(D223:D225)</f>
        <v>0</v>
      </c>
      <c r="E226" s="13">
        <v>0</v>
      </c>
      <c r="F226" s="13">
        <f>SUM(F223:F225)</f>
        <v>12500</v>
      </c>
      <c r="G226" s="12">
        <f>SUM(G223)</f>
        <v>0</v>
      </c>
      <c r="H226" s="12">
        <v>0</v>
      </c>
    </row>
    <row r="227" spans="1:8" s="125" customFormat="1" ht="15">
      <c r="A227" s="145"/>
      <c r="B227" s="148"/>
      <c r="C227" s="148"/>
      <c r="D227" s="148"/>
      <c r="E227" s="148"/>
      <c r="F227" s="148"/>
      <c r="G227" s="148"/>
      <c r="H227" s="148"/>
    </row>
    <row r="228" spans="1:9" ht="15">
      <c r="A228" s="145"/>
      <c r="B228" s="148"/>
      <c r="C228" s="148"/>
      <c r="D228" s="148"/>
      <c r="E228" s="148"/>
      <c r="F228" s="148"/>
      <c r="G228" s="148"/>
      <c r="H228" s="148"/>
      <c r="I228" s="31"/>
    </row>
    <row r="229" spans="1:8" ht="15">
      <c r="A229" s="135"/>
      <c r="B229" s="127" t="s">
        <v>93</v>
      </c>
      <c r="C229" s="127" t="s">
        <v>107</v>
      </c>
      <c r="D229" s="126" t="s">
        <v>95</v>
      </c>
      <c r="E229" s="127" t="s">
        <v>97</v>
      </c>
      <c r="F229" s="127" t="s">
        <v>98</v>
      </c>
      <c r="G229" s="127" t="s">
        <v>83</v>
      </c>
      <c r="H229" s="127" t="s">
        <v>82</v>
      </c>
    </row>
    <row r="230" spans="1:8" ht="15">
      <c r="A230" s="88"/>
      <c r="B230" s="129">
        <v>2017</v>
      </c>
      <c r="C230" s="129">
        <v>2018</v>
      </c>
      <c r="D230" s="128">
        <v>2019</v>
      </c>
      <c r="E230" s="129">
        <v>2019</v>
      </c>
      <c r="F230" s="129">
        <v>2020</v>
      </c>
      <c r="G230" s="129">
        <v>2021</v>
      </c>
      <c r="H230" s="129">
        <v>2022</v>
      </c>
    </row>
    <row r="231" ht="15">
      <c r="A231" s="25" t="s">
        <v>50</v>
      </c>
    </row>
    <row r="232" spans="1:8" ht="15">
      <c r="A232" s="25" t="s">
        <v>51</v>
      </c>
      <c r="B232" s="5"/>
      <c r="C232" s="8"/>
      <c r="D232" s="8"/>
      <c r="E232" s="8"/>
      <c r="F232" s="8"/>
      <c r="G232" s="1"/>
      <c r="H232" s="1"/>
    </row>
    <row r="233" spans="1:8" ht="15">
      <c r="A233" s="28" t="s">
        <v>89</v>
      </c>
      <c r="B233" s="5">
        <v>0</v>
      </c>
      <c r="C233" s="8">
        <v>5306.2</v>
      </c>
      <c r="D233" s="8">
        <v>0</v>
      </c>
      <c r="E233" s="8">
        <v>0</v>
      </c>
      <c r="F233" s="8">
        <v>0</v>
      </c>
      <c r="G233" s="38">
        <v>0</v>
      </c>
      <c r="H233" s="38">
        <v>0</v>
      </c>
    </row>
    <row r="234" spans="1:8" ht="15">
      <c r="A234" s="21" t="s">
        <v>90</v>
      </c>
      <c r="B234" s="5">
        <v>100</v>
      </c>
      <c r="C234" s="8">
        <v>300</v>
      </c>
      <c r="D234" s="8">
        <v>0</v>
      </c>
      <c r="E234" s="8">
        <v>0</v>
      </c>
      <c r="F234" s="8">
        <v>0</v>
      </c>
      <c r="G234" s="38">
        <v>0</v>
      </c>
      <c r="H234" s="38">
        <v>0</v>
      </c>
    </row>
    <row r="235" spans="1:8" ht="15">
      <c r="A235" s="28" t="s">
        <v>77</v>
      </c>
      <c r="B235" s="5">
        <v>77898.12</v>
      </c>
      <c r="C235" s="8">
        <v>0</v>
      </c>
      <c r="D235" s="8">
        <v>41300</v>
      </c>
      <c r="E235" s="8">
        <v>41300</v>
      </c>
      <c r="F235" s="8">
        <v>0</v>
      </c>
      <c r="G235" s="32">
        <v>0</v>
      </c>
      <c r="H235" s="32">
        <v>0</v>
      </c>
    </row>
    <row r="236" spans="1:8" ht="15">
      <c r="A236" s="25"/>
      <c r="B236" s="12">
        <f>SUM(B233:B235)</f>
        <v>77998.12</v>
      </c>
      <c r="C236" s="13">
        <f>SUM(C233:C235)</f>
        <v>5606.2</v>
      </c>
      <c r="D236" s="13">
        <f>SUM(D233:D235)</f>
        <v>41300</v>
      </c>
      <c r="E236" s="13">
        <f>SUM(E233:E235)</f>
        <v>41300</v>
      </c>
      <c r="F236" s="13">
        <f>SUM(F233:F235)</f>
        <v>0</v>
      </c>
      <c r="G236" s="12">
        <f>SUM(G235:G235)</f>
        <v>0</v>
      </c>
      <c r="H236" s="12">
        <v>0</v>
      </c>
    </row>
    <row r="237" spans="1:8" ht="15">
      <c r="A237" s="25"/>
      <c r="B237" s="12"/>
      <c r="C237" s="13"/>
      <c r="D237" s="13"/>
      <c r="E237" s="13"/>
      <c r="F237" s="13"/>
      <c r="G237" s="12"/>
      <c r="H237" s="12"/>
    </row>
    <row r="238" spans="1:8" ht="15">
      <c r="A238" s="25" t="s">
        <v>113</v>
      </c>
      <c r="B238" s="12"/>
      <c r="C238" s="13"/>
      <c r="D238" s="13"/>
      <c r="E238" s="13"/>
      <c r="F238" s="13"/>
      <c r="G238" s="12"/>
      <c r="H238" s="12"/>
    </row>
    <row r="239" spans="1:8" ht="15">
      <c r="A239" s="25" t="s">
        <v>114</v>
      </c>
      <c r="B239" s="15">
        <v>0</v>
      </c>
      <c r="C239" s="16">
        <v>0</v>
      </c>
      <c r="D239" s="16">
        <v>0</v>
      </c>
      <c r="E239" s="16">
        <v>0</v>
      </c>
      <c r="F239" s="16">
        <v>0</v>
      </c>
      <c r="G239" s="15">
        <v>10000</v>
      </c>
      <c r="H239" s="15">
        <v>0</v>
      </c>
    </row>
    <row r="240" spans="1:8" ht="15">
      <c r="A240" s="25"/>
      <c r="B240" s="12">
        <f aca="true" t="shared" si="26" ref="B240:H240">SUM(B239)</f>
        <v>0</v>
      </c>
      <c r="C240" s="13">
        <f t="shared" si="26"/>
        <v>0</v>
      </c>
      <c r="D240" s="13">
        <f t="shared" si="26"/>
        <v>0</v>
      </c>
      <c r="E240" s="13">
        <f t="shared" si="26"/>
        <v>0</v>
      </c>
      <c r="F240" s="13">
        <f t="shared" si="26"/>
        <v>0</v>
      </c>
      <c r="G240" s="12">
        <f t="shared" si="26"/>
        <v>10000</v>
      </c>
      <c r="H240" s="12">
        <f t="shared" si="26"/>
        <v>0</v>
      </c>
    </row>
    <row r="241" spans="1:8" ht="15">
      <c r="A241" s="25"/>
      <c r="B241" s="12"/>
      <c r="C241" s="13"/>
      <c r="D241" s="13"/>
      <c r="E241" s="13"/>
      <c r="F241" s="13"/>
      <c r="G241" s="12"/>
      <c r="H241" s="12"/>
    </row>
    <row r="242" spans="1:8" ht="15">
      <c r="A242" s="25" t="s">
        <v>54</v>
      </c>
      <c r="B242" s="5"/>
      <c r="C242" s="8"/>
      <c r="D242" s="8"/>
      <c r="E242" s="8"/>
      <c r="F242" s="8"/>
      <c r="G242" s="5"/>
      <c r="H242" s="5"/>
    </row>
    <row r="243" spans="1:8" ht="15">
      <c r="A243" s="25" t="s">
        <v>55</v>
      </c>
      <c r="B243" s="5"/>
      <c r="C243" s="8"/>
      <c r="D243" s="8"/>
      <c r="E243" s="8"/>
      <c r="F243" s="8"/>
      <c r="G243" s="5"/>
      <c r="H243" s="5"/>
    </row>
    <row r="244" spans="1:8" ht="15">
      <c r="A244" s="28" t="s">
        <v>115</v>
      </c>
      <c r="B244" s="5">
        <v>0</v>
      </c>
      <c r="C244" s="8">
        <v>0</v>
      </c>
      <c r="D244" s="8">
        <v>0</v>
      </c>
      <c r="E244" s="8">
        <v>0</v>
      </c>
      <c r="F244" s="8">
        <v>5000</v>
      </c>
      <c r="G244" s="5">
        <v>0</v>
      </c>
      <c r="H244" s="5">
        <v>0</v>
      </c>
    </row>
    <row r="245" spans="1:8" ht="15">
      <c r="A245" s="76" t="s">
        <v>90</v>
      </c>
      <c r="B245" s="5">
        <v>0</v>
      </c>
      <c r="C245" s="8">
        <v>0</v>
      </c>
      <c r="D245" s="8">
        <v>0</v>
      </c>
      <c r="E245" s="8">
        <v>0</v>
      </c>
      <c r="F245" s="8">
        <v>0</v>
      </c>
      <c r="G245" s="5">
        <v>0</v>
      </c>
      <c r="H245" s="5">
        <v>0</v>
      </c>
    </row>
    <row r="246" spans="1:8" ht="15">
      <c r="A246" s="28" t="s">
        <v>77</v>
      </c>
      <c r="B246" s="5">
        <v>13361.8</v>
      </c>
      <c r="C246" s="8">
        <v>0</v>
      </c>
      <c r="D246" s="8">
        <v>0</v>
      </c>
      <c r="E246" s="8">
        <v>0</v>
      </c>
      <c r="F246" s="8">
        <v>23000</v>
      </c>
      <c r="G246" s="5">
        <v>0</v>
      </c>
      <c r="H246" s="5">
        <v>0</v>
      </c>
    </row>
    <row r="247" spans="1:8" ht="15">
      <c r="A247" s="25"/>
      <c r="B247" s="12">
        <f>SUM(B245:B246)</f>
        <v>13361.8</v>
      </c>
      <c r="C247" s="13">
        <f>SUM(C245:C246)</f>
        <v>0</v>
      </c>
      <c r="D247" s="13">
        <f>SUM(D244:D246)</f>
        <v>0</v>
      </c>
      <c r="E247" s="13">
        <f>SUM(E244:E246)</f>
        <v>0</v>
      </c>
      <c r="F247" s="13">
        <f>SUM(F244:F246)</f>
        <v>28000</v>
      </c>
      <c r="G247" s="12">
        <v>0</v>
      </c>
      <c r="H247" s="12">
        <v>0</v>
      </c>
    </row>
    <row r="248" spans="1:8" ht="15">
      <c r="A248" s="25" t="s">
        <v>59</v>
      </c>
      <c r="B248" s="5"/>
      <c r="C248" s="8"/>
      <c r="D248" s="8"/>
      <c r="E248" s="8"/>
      <c r="F248" s="8"/>
      <c r="G248" s="1"/>
      <c r="H248" s="1"/>
    </row>
    <row r="249" spans="1:8" ht="15">
      <c r="A249" s="25" t="s">
        <v>60</v>
      </c>
      <c r="B249" s="5"/>
      <c r="C249" s="8"/>
      <c r="D249" s="8"/>
      <c r="E249" s="8"/>
      <c r="F249" s="8"/>
      <c r="G249" s="1"/>
      <c r="H249" s="1"/>
    </row>
    <row r="250" spans="1:8" ht="15">
      <c r="A250" s="28" t="s">
        <v>76</v>
      </c>
      <c r="B250" s="5">
        <v>0</v>
      </c>
      <c r="C250" s="8">
        <v>0</v>
      </c>
      <c r="D250" s="8">
        <v>1500</v>
      </c>
      <c r="E250" s="8">
        <v>0</v>
      </c>
      <c r="F250" s="8">
        <v>1500</v>
      </c>
      <c r="G250" s="32">
        <v>0</v>
      </c>
      <c r="H250" s="32">
        <v>0</v>
      </c>
    </row>
    <row r="251" spans="1:8" ht="15">
      <c r="A251" s="28" t="s">
        <v>77</v>
      </c>
      <c r="B251" s="5">
        <v>0</v>
      </c>
      <c r="C251" s="8">
        <v>0</v>
      </c>
      <c r="D251" s="8">
        <v>15000</v>
      </c>
      <c r="E251" s="8">
        <v>0</v>
      </c>
      <c r="F251" s="8">
        <v>20000</v>
      </c>
      <c r="G251" s="32">
        <v>0</v>
      </c>
      <c r="H251" s="32">
        <v>0</v>
      </c>
    </row>
    <row r="252" spans="1:8" ht="15">
      <c r="A252" s="28"/>
      <c r="B252" s="12">
        <f aca="true" t="shared" si="27" ref="B252:H252">SUM(B250:B251)</f>
        <v>0</v>
      </c>
      <c r="C252" s="13">
        <f t="shared" si="27"/>
        <v>0</v>
      </c>
      <c r="D252" s="13">
        <f>SUM(D250:D251)</f>
        <v>16500</v>
      </c>
      <c r="E252" s="13">
        <f t="shared" si="27"/>
        <v>0</v>
      </c>
      <c r="F252" s="13">
        <f>SUM(F250:F251)</f>
        <v>21500</v>
      </c>
      <c r="G252" s="12">
        <f t="shared" si="27"/>
        <v>0</v>
      </c>
      <c r="H252" s="12">
        <f t="shared" si="27"/>
        <v>0</v>
      </c>
    </row>
    <row r="253" spans="1:8" ht="15">
      <c r="A253" s="25" t="s">
        <v>63</v>
      </c>
      <c r="B253" s="140"/>
      <c r="C253" s="140"/>
      <c r="D253" s="71"/>
      <c r="E253" s="68"/>
      <c r="F253" s="68"/>
      <c r="G253" s="70"/>
      <c r="H253" s="69"/>
    </row>
    <row r="254" spans="1:8" ht="15">
      <c r="A254" s="25" t="s">
        <v>64</v>
      </c>
      <c r="B254" s="140"/>
      <c r="C254" s="141"/>
      <c r="D254" s="71"/>
      <c r="E254" s="68"/>
      <c r="F254" s="68"/>
      <c r="G254" s="70"/>
      <c r="H254" s="69"/>
    </row>
    <row r="255" spans="1:8" ht="15">
      <c r="A255" s="104"/>
      <c r="B255" s="142"/>
      <c r="C255" s="142"/>
      <c r="D255" s="105"/>
      <c r="E255" s="106"/>
      <c r="F255" s="106"/>
      <c r="G255" s="107"/>
      <c r="H255" s="108"/>
    </row>
    <row r="256" spans="1:8" ht="15">
      <c r="A256" s="28" t="s">
        <v>90</v>
      </c>
      <c r="B256" s="120">
        <f>SUM(B255)</f>
        <v>0</v>
      </c>
      <c r="C256" s="120">
        <v>0</v>
      </c>
      <c r="D256" s="118">
        <v>0</v>
      </c>
      <c r="E256" s="119">
        <f>SUM(E255)</f>
        <v>0</v>
      </c>
      <c r="F256" s="119">
        <v>15000</v>
      </c>
      <c r="G256" s="120">
        <f>SUM(G255)</f>
        <v>0</v>
      </c>
      <c r="H256" s="121">
        <v>0</v>
      </c>
    </row>
    <row r="257" spans="1:8" ht="15">
      <c r="A257" s="28" t="s">
        <v>116</v>
      </c>
      <c r="B257" s="120">
        <v>0</v>
      </c>
      <c r="C257" s="120">
        <v>0</v>
      </c>
      <c r="D257" s="118">
        <v>2635</v>
      </c>
      <c r="E257" s="119">
        <v>2635</v>
      </c>
      <c r="F257" s="119">
        <v>50000</v>
      </c>
      <c r="G257" s="120">
        <v>0</v>
      </c>
      <c r="H257" s="121">
        <v>0</v>
      </c>
    </row>
    <row r="258" spans="1:8" ht="15">
      <c r="A258" s="133"/>
      <c r="B258" s="103">
        <v>0</v>
      </c>
      <c r="C258" s="103">
        <v>0</v>
      </c>
      <c r="D258" s="151">
        <f>SUM(D256:D257)</f>
        <v>2635</v>
      </c>
      <c r="E258" s="152">
        <f>SUM(E257)</f>
        <v>2635</v>
      </c>
      <c r="F258" s="152">
        <f>SUM(F256:F257)</f>
        <v>65000</v>
      </c>
      <c r="G258" s="103">
        <v>0</v>
      </c>
      <c r="H258" s="103">
        <v>0</v>
      </c>
    </row>
    <row r="259" spans="1:8" ht="15">
      <c r="A259" s="150"/>
      <c r="B259" s="149"/>
      <c r="C259" s="149"/>
      <c r="D259" s="149"/>
      <c r="E259" s="149"/>
      <c r="F259" s="149"/>
      <c r="G259" s="149"/>
      <c r="H259" s="149"/>
    </row>
    <row r="260" spans="1:8" s="125" customFormat="1" ht="15">
      <c r="A260" s="150"/>
      <c r="B260" s="149"/>
      <c r="C260" s="149"/>
      <c r="D260" s="149"/>
      <c r="E260" s="149"/>
      <c r="F260" s="149"/>
      <c r="G260" s="149"/>
      <c r="H260" s="149"/>
    </row>
    <row r="261" spans="1:8" ht="15">
      <c r="A261" s="150"/>
      <c r="B261" s="149"/>
      <c r="C261" s="149"/>
      <c r="D261" s="149"/>
      <c r="E261" s="149"/>
      <c r="F261" s="149"/>
      <c r="G261" s="149"/>
      <c r="H261" s="149"/>
    </row>
    <row r="262" spans="1:8" ht="15">
      <c r="A262" s="109" t="s">
        <v>79</v>
      </c>
      <c r="B262" s="143"/>
      <c r="C262" s="143"/>
      <c r="D262" s="124"/>
      <c r="E262" s="8"/>
      <c r="F262" s="8"/>
      <c r="G262" s="1"/>
      <c r="H262" s="1"/>
    </row>
    <row r="263" spans="1:8" ht="15">
      <c r="A263" s="25" t="s">
        <v>117</v>
      </c>
      <c r="B263" s="5"/>
      <c r="C263" s="8"/>
      <c r="D263" s="8"/>
      <c r="E263" s="8"/>
      <c r="F263" s="8"/>
      <c r="G263" s="1"/>
      <c r="H263" s="1"/>
    </row>
    <row r="264" spans="1:8" ht="15">
      <c r="A264" s="21" t="s">
        <v>81</v>
      </c>
      <c r="B264" s="5">
        <v>5000</v>
      </c>
      <c r="C264" s="8">
        <v>0</v>
      </c>
      <c r="D264" s="8">
        <v>15000</v>
      </c>
      <c r="E264" s="8">
        <v>0</v>
      </c>
      <c r="F264" s="8">
        <v>0</v>
      </c>
      <c r="G264" s="32">
        <v>5000</v>
      </c>
      <c r="H264" s="32">
        <v>5000</v>
      </c>
    </row>
    <row r="265" spans="1:8" ht="15">
      <c r="A265" s="25"/>
      <c r="B265" s="12">
        <f aca="true" t="shared" si="28" ref="B265:G265">SUM(B264)</f>
        <v>5000</v>
      </c>
      <c r="C265" s="13">
        <f t="shared" si="28"/>
        <v>0</v>
      </c>
      <c r="D265" s="13">
        <f>SUM(D264)</f>
        <v>15000</v>
      </c>
      <c r="E265" s="13">
        <f t="shared" si="28"/>
        <v>0</v>
      </c>
      <c r="F265" s="13">
        <f t="shared" si="28"/>
        <v>0</v>
      </c>
      <c r="G265" s="35">
        <f t="shared" si="28"/>
        <v>5000</v>
      </c>
      <c r="H265" s="35">
        <f>SUM(H264)</f>
        <v>5000</v>
      </c>
    </row>
    <row r="266" spans="1:8" ht="15">
      <c r="A266" s="25"/>
      <c r="B266" s="12"/>
      <c r="C266" s="13"/>
      <c r="D266" s="13"/>
      <c r="E266" s="13"/>
      <c r="F266" s="13"/>
      <c r="G266" s="35"/>
      <c r="H266" s="35"/>
    </row>
    <row r="267" spans="1:8" ht="15">
      <c r="A267" s="25"/>
      <c r="B267" s="12"/>
      <c r="C267" s="13"/>
      <c r="D267" s="13"/>
      <c r="E267" s="13"/>
      <c r="F267" s="13"/>
      <c r="G267" s="35"/>
      <c r="H267" s="35"/>
    </row>
    <row r="268" spans="1:8" ht="15">
      <c r="A268" s="25"/>
      <c r="B268" s="12"/>
      <c r="C268" s="13"/>
      <c r="D268" s="13"/>
      <c r="E268" s="13"/>
      <c r="F268" s="13"/>
      <c r="G268" s="35"/>
      <c r="H268" s="35"/>
    </row>
    <row r="269" spans="1:8" ht="15">
      <c r="A269" s="25"/>
      <c r="B269" s="12"/>
      <c r="C269" s="13"/>
      <c r="D269" s="13"/>
      <c r="E269" s="13"/>
      <c r="F269" s="13"/>
      <c r="G269" s="35"/>
      <c r="H269" s="35"/>
    </row>
    <row r="270" spans="1:8" ht="15.75">
      <c r="A270" s="54" t="s">
        <v>13</v>
      </c>
      <c r="B270" s="56">
        <v>180466.89</v>
      </c>
      <c r="C270" s="56">
        <v>127135.45</v>
      </c>
      <c r="D270" s="55">
        <v>125435</v>
      </c>
      <c r="E270" s="55">
        <f>SUM(E189+E195+E200+E207+E212+E217+E221+E226+E236+E247+E252+E256+E269)</f>
        <v>71300</v>
      </c>
      <c r="F270" s="55">
        <f>F189+F195+F200+F207+F217+F226+F247+F252+F258</f>
        <v>212500</v>
      </c>
      <c r="G270" s="56">
        <f>G265+G240</f>
        <v>15000</v>
      </c>
      <c r="H270" s="56">
        <v>5000</v>
      </c>
    </row>
    <row r="271" spans="1:8" ht="15">
      <c r="A271" s="1"/>
      <c r="B271" s="5"/>
      <c r="C271" s="8"/>
      <c r="D271" s="8"/>
      <c r="E271" s="8"/>
      <c r="F271" s="8"/>
      <c r="G271" s="1"/>
      <c r="H271" s="1"/>
    </row>
    <row r="272" spans="1:13" ht="15">
      <c r="A272" s="49" t="s">
        <v>4</v>
      </c>
      <c r="B272" s="51">
        <f>SUM(B181+B270)</f>
        <v>1213354.9100000001</v>
      </c>
      <c r="C272" s="50">
        <f>SUM(C181+C270)</f>
        <v>1233710.4</v>
      </c>
      <c r="D272" s="50">
        <f>D270+D181</f>
        <v>1436699</v>
      </c>
      <c r="E272" s="50">
        <f>SUM(E181+E270)</f>
        <v>1275078.19</v>
      </c>
      <c r="F272" s="50">
        <f>SUM(F181+F270)</f>
        <v>1857068</v>
      </c>
      <c r="G272" s="51">
        <f>SUM(G181+G270)</f>
        <v>1646840</v>
      </c>
      <c r="H272" s="51">
        <f>SUM(H181+H270)</f>
        <v>1769153</v>
      </c>
      <c r="K272" s="37"/>
      <c r="L272" s="37"/>
      <c r="M272" s="37"/>
    </row>
    <row r="273" spans="1:8" ht="15">
      <c r="A273" s="49"/>
      <c r="B273" s="51"/>
      <c r="C273" s="50"/>
      <c r="D273" s="50"/>
      <c r="E273" s="50"/>
      <c r="F273" s="50"/>
      <c r="G273" s="51"/>
      <c r="H273" s="51"/>
    </row>
    <row r="274" spans="1:8" ht="15">
      <c r="A274" s="4" t="s">
        <v>5</v>
      </c>
      <c r="B274" s="6">
        <f>B17-B272</f>
        <v>13552.339999999851</v>
      </c>
      <c r="C274" s="9">
        <f>SUM(C17-C272)</f>
        <v>227644.6200000001</v>
      </c>
      <c r="D274" s="9">
        <f>D17-D181-D270</f>
        <v>1154</v>
      </c>
      <c r="E274" s="9">
        <f>SUM(E17-E272)</f>
        <v>161774.81000000006</v>
      </c>
      <c r="F274" s="9">
        <f>F17-F272</f>
        <v>5378</v>
      </c>
      <c r="G274" s="39">
        <f>SUM(G17-G272)</f>
        <v>39626</v>
      </c>
      <c r="H274" s="39">
        <f>SUM(H17-H272)</f>
        <v>3313</v>
      </c>
    </row>
    <row r="275" ht="15">
      <c r="A275" t="s">
        <v>120</v>
      </c>
    </row>
    <row r="276" ht="15">
      <c r="A276" t="s">
        <v>121</v>
      </c>
    </row>
    <row r="277" ht="15">
      <c r="A277" s="57"/>
    </row>
    <row r="278" ht="15">
      <c r="A278" s="57"/>
    </row>
    <row r="279" ht="15">
      <c r="A279" s="57"/>
    </row>
    <row r="288" ht="15">
      <c r="A288" t="s">
        <v>8</v>
      </c>
    </row>
  </sheetData>
  <sheetProtection/>
  <mergeCells count="1">
    <mergeCell ref="A2:H2"/>
  </mergeCells>
  <printOptions/>
  <pageMargins left="0.09375" right="0.31496062992125984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  <ignoredErrors>
    <ignoredError sqref="B236 C77" formula="1"/>
    <ignoredError sqref="G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3">
      <selection activeCell="A1" sqref="A1:H65"/>
    </sheetView>
  </sheetViews>
  <sheetFormatPr defaultColWidth="9.140625" defaultRowHeight="15"/>
  <cols>
    <col min="1" max="1" width="34.421875" style="0" customWidth="1"/>
    <col min="2" max="2" width="12.00390625" style="0" customWidth="1"/>
    <col min="3" max="3" width="11.421875" style="0" customWidth="1"/>
    <col min="4" max="4" width="12.140625" style="0" customWidth="1"/>
    <col min="5" max="5" width="17.7109375" style="0" customWidth="1"/>
    <col min="6" max="6" width="11.57421875" style="0" customWidth="1"/>
    <col min="7" max="7" width="10.7109375" style="0" customWidth="1"/>
  </cols>
  <sheetData>
    <row r="1" ht="15">
      <c r="A1" t="s">
        <v>104</v>
      </c>
    </row>
    <row r="3" ht="18.75">
      <c r="A3" s="43" t="s">
        <v>74</v>
      </c>
    </row>
    <row r="4" spans="1:7" ht="15">
      <c r="A4" s="21"/>
      <c r="B4" s="61" t="s">
        <v>93</v>
      </c>
      <c r="C4" s="61" t="s">
        <v>107</v>
      </c>
      <c r="D4" s="60" t="s">
        <v>95</v>
      </c>
      <c r="E4" s="60" t="s">
        <v>98</v>
      </c>
      <c r="F4" s="60" t="s">
        <v>83</v>
      </c>
      <c r="G4" s="60" t="s">
        <v>82</v>
      </c>
    </row>
    <row r="5" spans="1:7" ht="15">
      <c r="A5" s="109" t="s">
        <v>61</v>
      </c>
      <c r="B5" s="63" t="s">
        <v>94</v>
      </c>
      <c r="C5" s="63" t="s">
        <v>108</v>
      </c>
      <c r="D5" s="62" t="s">
        <v>106</v>
      </c>
      <c r="E5" s="62">
        <v>2020</v>
      </c>
      <c r="F5" s="62" t="s">
        <v>96</v>
      </c>
      <c r="G5" s="62" t="s">
        <v>105</v>
      </c>
    </row>
    <row r="6" spans="1:7" ht="15">
      <c r="A6" s="109" t="s">
        <v>62</v>
      </c>
      <c r="B6" s="22"/>
      <c r="C6" s="23"/>
      <c r="D6" s="23"/>
      <c r="E6" s="23"/>
      <c r="F6" s="1"/>
      <c r="G6" s="1"/>
    </row>
    <row r="7" spans="1:7" ht="15">
      <c r="A7" s="21" t="s">
        <v>16</v>
      </c>
      <c r="B7" s="65">
        <v>96441.55</v>
      </c>
      <c r="C7" s="34"/>
      <c r="D7" s="34">
        <v>98120</v>
      </c>
      <c r="E7" s="34">
        <v>105572</v>
      </c>
      <c r="F7" s="67">
        <v>116004</v>
      </c>
      <c r="G7" s="67">
        <v>127479</v>
      </c>
    </row>
    <row r="8" spans="1:7" ht="15">
      <c r="A8" s="28" t="s">
        <v>27</v>
      </c>
      <c r="B8" s="65">
        <v>34939.6</v>
      </c>
      <c r="C8" s="34"/>
      <c r="D8" s="34">
        <v>35262</v>
      </c>
      <c r="E8" s="34">
        <v>36895</v>
      </c>
      <c r="F8" s="67">
        <v>40541</v>
      </c>
      <c r="G8" s="67">
        <v>44552</v>
      </c>
    </row>
    <row r="9" spans="1:7" ht="15">
      <c r="A9" s="21" t="s">
        <v>17</v>
      </c>
      <c r="B9" s="65">
        <v>30636.68</v>
      </c>
      <c r="C9" s="34"/>
      <c r="D9" s="34">
        <v>32898</v>
      </c>
      <c r="E9" s="34">
        <v>33885</v>
      </c>
      <c r="F9" s="67">
        <v>35579</v>
      </c>
      <c r="G9" s="67">
        <v>37357</v>
      </c>
    </row>
    <row r="10" spans="1:7" ht="15">
      <c r="A10" s="21" t="s">
        <v>18</v>
      </c>
      <c r="B10" s="65">
        <v>1230.24</v>
      </c>
      <c r="C10" s="34"/>
      <c r="D10" s="34">
        <v>1915</v>
      </c>
      <c r="E10" s="34">
        <v>2750</v>
      </c>
      <c r="F10" s="67">
        <v>2800</v>
      </c>
      <c r="G10" s="67">
        <v>2850</v>
      </c>
    </row>
    <row r="11" spans="1:7" ht="15">
      <c r="A11" s="28"/>
      <c r="B11" s="93">
        <f>SUM(B7:B10)</f>
        <v>163248.06999999998</v>
      </c>
      <c r="C11" s="94"/>
      <c r="D11" s="94">
        <f>SUM(D7:D10)</f>
        <v>168195</v>
      </c>
      <c r="E11" s="94">
        <f>SUM(E7:E10)</f>
        <v>179102</v>
      </c>
      <c r="F11" s="95">
        <f>SUM(F7:F10)</f>
        <v>194924</v>
      </c>
      <c r="G11" s="95">
        <f>SUM(G7:G10)</f>
        <v>212238</v>
      </c>
    </row>
    <row r="12" spans="1:7" ht="15">
      <c r="A12" s="25" t="s">
        <v>63</v>
      </c>
      <c r="B12" s="58"/>
      <c r="C12" s="30"/>
      <c r="D12" s="30"/>
      <c r="E12" s="30"/>
      <c r="F12" s="66"/>
      <c r="G12" s="66"/>
    </row>
    <row r="13" spans="1:7" ht="15">
      <c r="A13" s="25" t="s">
        <v>64</v>
      </c>
      <c r="B13" s="58"/>
      <c r="C13" s="30"/>
      <c r="D13" s="30"/>
      <c r="E13" s="30"/>
      <c r="F13" s="66"/>
      <c r="G13" s="66"/>
    </row>
    <row r="14" spans="1:7" ht="15">
      <c r="A14" s="21" t="s">
        <v>16</v>
      </c>
      <c r="B14" s="65">
        <v>187391.9</v>
      </c>
      <c r="C14" s="34"/>
      <c r="D14" s="34">
        <v>213141</v>
      </c>
      <c r="E14" s="34">
        <v>243100</v>
      </c>
      <c r="F14" s="67">
        <v>266135</v>
      </c>
      <c r="G14" s="67">
        <v>278609</v>
      </c>
    </row>
    <row r="15" spans="1:7" ht="15">
      <c r="A15" s="28" t="s">
        <v>27</v>
      </c>
      <c r="B15" s="65">
        <v>68003.59</v>
      </c>
      <c r="C15" s="34"/>
      <c r="D15" s="34">
        <v>74888</v>
      </c>
      <c r="E15" s="117">
        <v>87937</v>
      </c>
      <c r="F15" s="67">
        <v>95288</v>
      </c>
      <c r="G15" s="67">
        <v>98878</v>
      </c>
    </row>
    <row r="16" spans="1:7" ht="15">
      <c r="A16" s="21" t="s">
        <v>17</v>
      </c>
      <c r="B16" s="65">
        <v>55041.7</v>
      </c>
      <c r="C16" s="34"/>
      <c r="D16" s="34">
        <v>53332</v>
      </c>
      <c r="E16" s="117">
        <v>58186</v>
      </c>
      <c r="F16" s="67">
        <v>59861</v>
      </c>
      <c r="G16" s="67">
        <v>61704</v>
      </c>
    </row>
    <row r="17" spans="1:7" ht="15">
      <c r="A17" s="21" t="s">
        <v>18</v>
      </c>
      <c r="B17" s="65">
        <v>8839.59</v>
      </c>
      <c r="C17" s="34"/>
      <c r="D17" s="34">
        <v>8655</v>
      </c>
      <c r="E17" s="34">
        <v>8655</v>
      </c>
      <c r="F17" s="67">
        <v>8827</v>
      </c>
      <c r="G17" s="67">
        <v>9004</v>
      </c>
    </row>
    <row r="18" spans="1:7" ht="15">
      <c r="A18" s="21"/>
      <c r="B18" s="91">
        <f>SUM(B14:B17)</f>
        <v>319276.78</v>
      </c>
      <c r="C18" s="92"/>
      <c r="D18" s="92">
        <f>SUM(D14:D17)</f>
        <v>350016</v>
      </c>
      <c r="E18" s="94">
        <f>SUM(E14:E17)</f>
        <v>397878</v>
      </c>
      <c r="F18" s="64">
        <f>SUM(F14:F17)</f>
        <v>430111</v>
      </c>
      <c r="G18" s="64">
        <f>SUM(G14:G17)</f>
        <v>448195</v>
      </c>
    </row>
    <row r="19" spans="1:7" ht="15">
      <c r="A19" s="25" t="s">
        <v>65</v>
      </c>
      <c r="B19" s="22"/>
      <c r="C19" s="23"/>
      <c r="D19" s="23"/>
      <c r="E19" s="23"/>
      <c r="F19" s="38"/>
      <c r="G19" s="38"/>
    </row>
    <row r="20" spans="1:7" ht="15">
      <c r="A20" s="25" t="s">
        <v>66</v>
      </c>
      <c r="B20" s="22"/>
      <c r="C20" s="23"/>
      <c r="D20" s="23"/>
      <c r="E20" s="23"/>
      <c r="F20" s="38"/>
      <c r="G20" s="38"/>
    </row>
    <row r="21" spans="1:7" ht="15">
      <c r="A21" s="21" t="s">
        <v>16</v>
      </c>
      <c r="B21" s="22">
        <v>23119.6</v>
      </c>
      <c r="C21" s="23"/>
      <c r="D21" s="23">
        <v>25990</v>
      </c>
      <c r="E21" s="23">
        <v>30436</v>
      </c>
      <c r="F21" s="38">
        <v>33479</v>
      </c>
      <c r="G21" s="38">
        <v>36827</v>
      </c>
    </row>
    <row r="22" spans="1:7" ht="15">
      <c r="A22" s="28" t="s">
        <v>27</v>
      </c>
      <c r="B22" s="65">
        <v>8094.39</v>
      </c>
      <c r="C22" s="34"/>
      <c r="D22" s="34">
        <v>9360</v>
      </c>
      <c r="E22" s="34">
        <v>10637</v>
      </c>
      <c r="F22" s="67">
        <v>11700</v>
      </c>
      <c r="G22" s="38">
        <v>12870</v>
      </c>
    </row>
    <row r="23" spans="1:7" ht="15">
      <c r="A23" s="21" t="s">
        <v>17</v>
      </c>
      <c r="B23" s="65">
        <v>1050.55</v>
      </c>
      <c r="C23" s="34"/>
      <c r="D23" s="34">
        <v>3105</v>
      </c>
      <c r="E23" s="34">
        <v>3870</v>
      </c>
      <c r="F23" s="67">
        <v>4060</v>
      </c>
      <c r="G23" s="38">
        <v>4060</v>
      </c>
    </row>
    <row r="24" spans="1:7" ht="15">
      <c r="A24" s="21" t="s">
        <v>18</v>
      </c>
      <c r="B24" s="65">
        <v>0</v>
      </c>
      <c r="C24" s="34"/>
      <c r="D24" s="34">
        <v>150</v>
      </c>
      <c r="E24" s="34">
        <v>200</v>
      </c>
      <c r="F24" s="67">
        <v>200</v>
      </c>
      <c r="G24" s="38">
        <v>200</v>
      </c>
    </row>
    <row r="25" spans="1:7" ht="15">
      <c r="A25" s="21"/>
      <c r="B25" s="93">
        <f>SUM(B21:B24)</f>
        <v>32264.539999999997</v>
      </c>
      <c r="C25" s="94"/>
      <c r="D25" s="94">
        <f>SUM(D21:D24)</f>
        <v>38605</v>
      </c>
      <c r="E25" s="94">
        <f>SUM(E21:E24)</f>
        <v>45143</v>
      </c>
      <c r="F25" s="95">
        <f>SUM(F21:F24)</f>
        <v>49439</v>
      </c>
      <c r="G25" s="64">
        <f>SUM(G21:G24)</f>
        <v>53957</v>
      </c>
    </row>
    <row r="26" spans="1:7" ht="15">
      <c r="A26" s="25" t="s">
        <v>67</v>
      </c>
      <c r="B26" s="22"/>
      <c r="C26" s="23"/>
      <c r="D26" s="23"/>
      <c r="E26" s="23"/>
      <c r="F26" s="1"/>
      <c r="G26" s="1"/>
    </row>
    <row r="27" spans="1:7" ht="15">
      <c r="A27" s="25" t="s">
        <v>68</v>
      </c>
      <c r="B27" s="22"/>
      <c r="C27" s="23"/>
      <c r="D27" s="23"/>
      <c r="E27" s="23"/>
      <c r="F27" s="1"/>
      <c r="G27" s="1"/>
    </row>
    <row r="28" spans="1:7" ht="15">
      <c r="A28" s="25" t="s">
        <v>69</v>
      </c>
      <c r="B28" s="22"/>
      <c r="C28" s="23"/>
      <c r="D28" s="23"/>
      <c r="E28" s="23"/>
      <c r="F28" s="1"/>
      <c r="G28" s="1"/>
    </row>
    <row r="29" spans="1:7" ht="15">
      <c r="A29" s="28" t="s">
        <v>16</v>
      </c>
      <c r="B29" s="65">
        <v>35874.1</v>
      </c>
      <c r="C29" s="34"/>
      <c r="D29" s="34">
        <v>38290</v>
      </c>
      <c r="E29" s="34">
        <v>51604</v>
      </c>
      <c r="F29" s="38">
        <v>64241</v>
      </c>
      <c r="G29" s="65">
        <v>66168</v>
      </c>
    </row>
    <row r="30" spans="1:7" ht="15">
      <c r="A30" s="28" t="s">
        <v>27</v>
      </c>
      <c r="B30" s="65">
        <v>12854.28</v>
      </c>
      <c r="C30" s="34"/>
      <c r="D30" s="34">
        <v>13768</v>
      </c>
      <c r="E30" s="34">
        <v>18035</v>
      </c>
      <c r="F30" s="38">
        <v>22452</v>
      </c>
      <c r="G30" s="65">
        <v>23125</v>
      </c>
    </row>
    <row r="31" spans="1:7" ht="15">
      <c r="A31" s="28" t="s">
        <v>17</v>
      </c>
      <c r="B31" s="65">
        <v>12954.37</v>
      </c>
      <c r="C31" s="34"/>
      <c r="D31" s="34">
        <v>60660</v>
      </c>
      <c r="E31" s="34">
        <v>67225</v>
      </c>
      <c r="F31" s="38">
        <v>67741</v>
      </c>
      <c r="G31" s="65">
        <v>68095</v>
      </c>
    </row>
    <row r="32" spans="1:7" ht="15">
      <c r="A32" s="21" t="s">
        <v>18</v>
      </c>
      <c r="B32" s="65">
        <v>0</v>
      </c>
      <c r="C32" s="34"/>
      <c r="D32" s="34">
        <v>100</v>
      </c>
      <c r="E32" s="34">
        <v>1280</v>
      </c>
      <c r="F32" s="38">
        <v>200</v>
      </c>
      <c r="G32" s="65">
        <v>200</v>
      </c>
    </row>
    <row r="33" spans="1:7" ht="15">
      <c r="A33" s="21"/>
      <c r="B33" s="93">
        <f aca="true" t="shared" si="0" ref="B33:G33">SUM(B29:B32)</f>
        <v>61682.75</v>
      </c>
      <c r="C33" s="96"/>
      <c r="D33" s="97">
        <f>SUM(D29:D32)</f>
        <v>112818</v>
      </c>
      <c r="E33" s="97">
        <f>SUM(E29:E32)</f>
        <v>138144</v>
      </c>
      <c r="F33" s="98">
        <f t="shared" si="0"/>
        <v>154634</v>
      </c>
      <c r="G33" s="12">
        <f t="shared" si="0"/>
        <v>157588</v>
      </c>
    </row>
    <row r="34" spans="1:7" ht="15">
      <c r="A34" s="81"/>
      <c r="B34" s="77"/>
      <c r="C34" s="77"/>
      <c r="D34" s="77"/>
      <c r="E34" s="77"/>
      <c r="F34" s="82"/>
      <c r="G34" s="83"/>
    </row>
    <row r="35" spans="1:7" ht="15">
      <c r="A35" s="87"/>
      <c r="B35" s="74"/>
      <c r="C35" s="74"/>
      <c r="D35" s="74"/>
      <c r="E35" s="74"/>
      <c r="F35" s="72"/>
      <c r="G35" s="73"/>
    </row>
    <row r="36" spans="1:7" ht="15">
      <c r="A36" s="87"/>
      <c r="B36" s="74"/>
      <c r="C36" s="74"/>
      <c r="D36" s="74"/>
      <c r="E36" s="74"/>
      <c r="F36" s="72"/>
      <c r="G36" s="73"/>
    </row>
    <row r="37" spans="1:7" ht="15">
      <c r="A37" s="84"/>
      <c r="B37" s="85"/>
      <c r="C37" s="85"/>
      <c r="D37" s="85"/>
      <c r="E37" s="85"/>
      <c r="F37" s="86"/>
      <c r="G37" s="78"/>
    </row>
    <row r="38" spans="1:7" ht="15">
      <c r="A38" s="80"/>
      <c r="B38" s="60" t="s">
        <v>93</v>
      </c>
      <c r="C38" s="61" t="s">
        <v>107</v>
      </c>
      <c r="D38" s="60" t="s">
        <v>95</v>
      </c>
      <c r="E38" s="60" t="s">
        <v>98</v>
      </c>
      <c r="F38" s="60" t="s">
        <v>83</v>
      </c>
      <c r="G38" s="60" t="s">
        <v>82</v>
      </c>
    </row>
    <row r="39" spans="1:7" ht="15">
      <c r="A39" s="21"/>
      <c r="B39" s="62" t="s">
        <v>94</v>
      </c>
      <c r="C39" s="63" t="s">
        <v>84</v>
      </c>
      <c r="D39" s="62">
        <v>2019</v>
      </c>
      <c r="E39" s="62">
        <v>2020</v>
      </c>
      <c r="F39" s="62" t="s">
        <v>96</v>
      </c>
      <c r="G39" s="62" t="s">
        <v>105</v>
      </c>
    </row>
    <row r="40" spans="1:7" ht="15">
      <c r="A40" s="109" t="s">
        <v>72</v>
      </c>
      <c r="B40" s="22"/>
      <c r="C40" s="23"/>
      <c r="D40" s="23"/>
      <c r="E40" s="23"/>
      <c r="F40" s="1"/>
      <c r="G40" s="1"/>
    </row>
    <row r="41" spans="1:7" ht="15">
      <c r="A41" s="109" t="s">
        <v>73</v>
      </c>
      <c r="B41" s="22"/>
      <c r="C41" s="23"/>
      <c r="D41" s="23"/>
      <c r="E41" s="23"/>
      <c r="F41" s="1"/>
      <c r="G41" s="1"/>
    </row>
    <row r="42" spans="1:7" ht="15">
      <c r="A42" s="21" t="s">
        <v>17</v>
      </c>
      <c r="B42" s="65">
        <v>2450</v>
      </c>
      <c r="C42" s="34"/>
      <c r="D42" s="34">
        <v>2450</v>
      </c>
      <c r="E42" s="34">
        <v>1000</v>
      </c>
      <c r="F42" s="65">
        <v>1000</v>
      </c>
      <c r="G42" s="65">
        <v>1000</v>
      </c>
    </row>
    <row r="43" spans="1:7" ht="15">
      <c r="A43" s="21" t="s">
        <v>87</v>
      </c>
      <c r="B43" s="65">
        <v>0</v>
      </c>
      <c r="C43" s="34"/>
      <c r="D43" s="34">
        <v>1000</v>
      </c>
      <c r="E43" s="116">
        <v>0</v>
      </c>
      <c r="F43" s="65">
        <v>1000</v>
      </c>
      <c r="G43" s="65">
        <v>1000</v>
      </c>
    </row>
    <row r="44" spans="1:7" ht="15">
      <c r="A44" s="21"/>
      <c r="B44" s="91">
        <f aca="true" t="shared" si="1" ref="B44:G44">SUM(B42:B43)</f>
        <v>2450</v>
      </c>
      <c r="C44" s="92"/>
      <c r="D44" s="92">
        <f t="shared" si="1"/>
        <v>3450</v>
      </c>
      <c r="E44" s="92">
        <f>SUM(E42:E43)</f>
        <v>1000</v>
      </c>
      <c r="F44" s="12">
        <f t="shared" si="1"/>
        <v>2000</v>
      </c>
      <c r="G44" s="12">
        <f t="shared" si="1"/>
        <v>2000</v>
      </c>
    </row>
    <row r="45" spans="1:7" ht="15">
      <c r="A45" s="21"/>
      <c r="B45" s="91"/>
      <c r="C45" s="92"/>
      <c r="D45" s="92"/>
      <c r="E45" s="92"/>
      <c r="F45" s="12"/>
      <c r="G45" s="12"/>
    </row>
    <row r="46" spans="1:7" ht="15">
      <c r="A46" s="21"/>
      <c r="B46" s="91"/>
      <c r="C46" s="92"/>
      <c r="D46" s="92"/>
      <c r="E46" s="92"/>
      <c r="F46" s="12"/>
      <c r="G46" s="12"/>
    </row>
    <row r="47" spans="1:7" ht="15">
      <c r="A47" s="21"/>
      <c r="B47" s="22"/>
      <c r="C47" s="23"/>
      <c r="D47" s="23"/>
      <c r="E47" s="23"/>
      <c r="F47" s="1"/>
      <c r="G47" s="1"/>
    </row>
    <row r="49" ht="18.75">
      <c r="A49" s="43" t="s">
        <v>75</v>
      </c>
    </row>
    <row r="51" spans="1:7" ht="15">
      <c r="A51" s="25" t="s">
        <v>63</v>
      </c>
      <c r="B51" s="79"/>
      <c r="C51" s="79"/>
      <c r="D51" s="111"/>
      <c r="E51" s="111"/>
      <c r="F51" s="69"/>
      <c r="G51" s="69"/>
    </row>
    <row r="52" spans="1:7" ht="15">
      <c r="A52" s="25" t="s">
        <v>64</v>
      </c>
      <c r="B52" s="71"/>
      <c r="C52" s="71"/>
      <c r="D52" s="68"/>
      <c r="E52" s="112"/>
      <c r="F52" s="70"/>
      <c r="G52" s="69"/>
    </row>
    <row r="53" spans="1:7" ht="15">
      <c r="A53" s="104" t="s">
        <v>81</v>
      </c>
      <c r="B53" s="105">
        <v>0</v>
      </c>
      <c r="C53" s="105">
        <v>0</v>
      </c>
      <c r="D53" s="106">
        <v>0</v>
      </c>
      <c r="E53" s="115">
        <v>0</v>
      </c>
      <c r="F53" s="107">
        <v>0</v>
      </c>
      <c r="G53" s="108">
        <v>0</v>
      </c>
    </row>
    <row r="54" spans="1:7" ht="15">
      <c r="A54" s="28"/>
      <c r="B54" s="100">
        <f>SUM(B53)</f>
        <v>0</v>
      </c>
      <c r="C54" s="100">
        <v>0</v>
      </c>
      <c r="D54" s="101">
        <f>SUM(D53)</f>
        <v>0</v>
      </c>
      <c r="E54" s="114">
        <f>SUM(E53)</f>
        <v>0</v>
      </c>
      <c r="F54" s="102">
        <f>SUM(F53)</f>
        <v>0</v>
      </c>
      <c r="G54" s="103">
        <v>0</v>
      </c>
    </row>
    <row r="55" spans="1:8" ht="15">
      <c r="A55" s="109" t="s">
        <v>79</v>
      </c>
      <c r="B55" s="5"/>
      <c r="C55" s="8"/>
      <c r="D55" s="8"/>
      <c r="E55" s="8"/>
      <c r="F55" s="1"/>
      <c r="G55" s="1"/>
      <c r="H55" s="113"/>
    </row>
    <row r="56" spans="1:7" ht="15">
      <c r="A56" s="25" t="s">
        <v>80</v>
      </c>
      <c r="B56" s="5"/>
      <c r="C56" s="8"/>
      <c r="D56" s="8"/>
      <c r="E56" s="8"/>
      <c r="F56" s="1"/>
      <c r="G56" s="1"/>
    </row>
    <row r="57" spans="1:7" ht="15">
      <c r="A57" s="21" t="s">
        <v>81</v>
      </c>
      <c r="B57" s="5">
        <v>5000</v>
      </c>
      <c r="C57" s="8">
        <v>0</v>
      </c>
      <c r="D57" s="8">
        <v>0</v>
      </c>
      <c r="E57" s="8">
        <v>15000</v>
      </c>
      <c r="F57" s="32">
        <v>6230</v>
      </c>
      <c r="G57" s="32">
        <v>6400</v>
      </c>
    </row>
    <row r="58" spans="1:7" ht="15">
      <c r="A58" s="25"/>
      <c r="B58" s="12">
        <f>SUM(B57)</f>
        <v>5000</v>
      </c>
      <c r="C58" s="13">
        <f>SUM(C57)</f>
        <v>0</v>
      </c>
      <c r="D58" s="13">
        <f>SUM(D57)</f>
        <v>0</v>
      </c>
      <c r="E58" s="13">
        <f>SUM(E57)</f>
        <v>15000</v>
      </c>
      <c r="F58" s="35">
        <f>SUM(F57)</f>
        <v>6230</v>
      </c>
      <c r="G58" s="35">
        <v>0</v>
      </c>
    </row>
    <row r="59" spans="1:7" ht="15">
      <c r="A59" s="25"/>
      <c r="B59" s="12"/>
      <c r="C59" s="13"/>
      <c r="D59" s="13"/>
      <c r="E59" s="13"/>
      <c r="F59" s="35"/>
      <c r="G59" s="35"/>
    </row>
    <row r="66" spans="8:10" ht="15">
      <c r="H66" s="113"/>
      <c r="I66" s="113"/>
      <c r="J66" s="1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BLAŽEJOVÁ Stanislava</cp:lastModifiedBy>
  <cp:lastPrinted>2019-12-23T14:05:55Z</cp:lastPrinted>
  <dcterms:created xsi:type="dcterms:W3CDTF">2012-08-06T08:22:07Z</dcterms:created>
  <dcterms:modified xsi:type="dcterms:W3CDTF">2019-12-23T14:18:59Z</dcterms:modified>
  <cp:category/>
  <cp:version/>
  <cp:contentType/>
  <cp:contentStatus/>
</cp:coreProperties>
</file>